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onsiliasi" sheetId="1" state="visible" r:id="rId1"/>
    <sheet xmlns:r="http://schemas.openxmlformats.org/officeDocument/2006/relationships" name="Log Error" sheetId="2" state="visible" r:id="rId2"/>
    <sheet xmlns:r="http://schemas.openxmlformats.org/officeDocument/2006/relationships" name="Checklist" sheetId="3" state="visible" r:id="rId3"/>
    <sheet xmlns:r="http://schemas.openxmlformats.org/officeDocument/2006/relationships" name="Lunas H+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;[Red]-#,##0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002045"/>
      <sz val="10.5"/>
    </font>
    <font>
      <color rgb="00002045"/>
      <sz val="10.5"/>
    </font>
    <font>
      <color rgb="00334155"/>
      <sz val="10.5"/>
    </font>
    <font>
      <b val="1"/>
      <color rgb="00FFFFFF"/>
      <sz val="11"/>
    </font>
    <font>
      <b val="1"/>
      <color rgb="00FFFFFF"/>
      <sz val="10"/>
    </font>
    <font>
      <color rgb="0064748b"/>
      <sz val="10.5"/>
    </font>
    <font>
      <color rgb="001e293b"/>
      <sz val="10.5"/>
    </font>
  </fonts>
  <fills count="8">
    <fill>
      <patternFill/>
    </fill>
    <fill>
      <patternFill patternType="gray125"/>
    </fill>
    <fill>
      <patternFill patternType="solid">
        <fgColor rgb="00002045"/>
      </patternFill>
    </fill>
    <fill>
      <patternFill patternType="solid">
        <fgColor rgb="00D9F2F2"/>
      </patternFill>
    </fill>
    <fill>
      <patternFill patternType="solid">
        <fgColor rgb="0013696A"/>
      </patternFill>
    </fill>
    <fill>
      <patternFill patternType="solid">
        <fgColor rgb="00E6EEF7"/>
      </patternFill>
    </fill>
    <fill>
      <patternFill patternType="solid">
        <fgColor rgb="00EEF5F5"/>
      </patternFill>
    </fill>
    <fill>
      <patternFill patternType="solid">
        <fgColor rgb="00F4FAF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165" fontId="3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4" borderId="0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0" fontId="7" fillId="0" borderId="0" pivotButton="0" quotePrefix="0" xfId="0"/>
    <xf numFmtId="165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0" fontId="8" fillId="7" borderId="1" applyAlignment="1" pivotButton="0" quotePrefix="0" xfId="0">
      <alignment horizontal="left" vertical="center"/>
    </xf>
    <xf numFmtId="9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2" customWidth="1" min="3" max="3"/>
    <col width="16" customWidth="1" min="4" max="4"/>
    <col width="16" customWidth="1" min="5" max="5"/>
    <col width="16" customWidth="1" min="6" max="6"/>
    <col width="16" customWidth="1" min="7" max="7"/>
    <col width="14" customWidth="1" min="8" max="8"/>
    <col width="14" customWidth="1" min="9" max="9"/>
    <col width="10" customWidth="1" min="10" max="10"/>
    <col width="10" customWidth="1" min="11" max="11"/>
    <col width="15" customWidth="1" min="12" max="12"/>
    <col width="12" customWidth="1" min="13" max="13"/>
  </cols>
  <sheetData>
    <row r="1" ht="30" customHeight="1">
      <c r="A1" s="1" t="inlineStr">
        <is>
          <t>Rekonsiliasi Data Kredit: Core Banking vs SLIK</t>
        </is>
      </c>
    </row>
    <row r="3">
      <c r="A3" s="2" t="inlineStr">
        <is>
          <t>Posisi data akhir bulan</t>
        </is>
      </c>
      <c r="C3" s="3" t="n">
        <v>46295</v>
      </c>
      <c r="E3" s="4" t="inlineStr">
        <is>
          <t>Diisi dari laporan core banking dan file Laporan Debitur yang akan dikirim.</t>
        </is>
      </c>
    </row>
    <row r="5" ht="22" customHeight="1">
      <c r="A5" s="5" t="inlineStr">
        <is>
          <t>Satu baris per fasilitas — isi sel tosca, status dihitung otomatis</t>
        </is>
      </c>
    </row>
    <row r="6" ht="34" customHeight="1">
      <c r="A6" s="6" t="inlineStr">
        <is>
          <t>No</t>
        </is>
      </c>
      <c r="B6" s="6" t="inlineStr">
        <is>
          <t>No. Fasilitas</t>
        </is>
      </c>
      <c r="C6" s="6" t="inlineStr">
        <is>
          <t>Debitur</t>
        </is>
      </c>
      <c r="D6" s="6" t="inlineStr">
        <is>
          <t>Plafon (CB)</t>
        </is>
      </c>
      <c r="E6" s="6" t="inlineStr">
        <is>
          <t>Plafon (SLIK)</t>
        </is>
      </c>
      <c r="F6" s="6" t="inlineStr">
        <is>
          <t>Baki debet (CB)</t>
        </is>
      </c>
      <c r="G6" s="6" t="inlineStr">
        <is>
          <t>Baki debet (SLIK)</t>
        </is>
      </c>
      <c r="H6" s="6" t="inlineStr">
        <is>
          <t>Tunggakan (CB)</t>
        </is>
      </c>
      <c r="I6" s="6" t="inlineStr">
        <is>
          <t>Tunggakan (SLIK)</t>
        </is>
      </c>
      <c r="J6" s="6" t="inlineStr">
        <is>
          <t>Kualitas (CB)</t>
        </is>
      </c>
      <c r="K6" s="6" t="inlineStr">
        <is>
          <t>Kualitas (SLIK)</t>
        </is>
      </c>
      <c r="L6" s="6" t="inlineStr">
        <is>
          <t>Selisih baki</t>
        </is>
      </c>
      <c r="M6" s="6" t="inlineStr">
        <is>
          <t>Status</t>
        </is>
      </c>
    </row>
    <row r="7">
      <c r="A7" s="7" t="n">
        <v>1</v>
      </c>
      <c r="B7" s="8" t="inlineStr">
        <is>
          <t>BPR-2023-00145</t>
        </is>
      </c>
      <c r="C7" s="9" t="inlineStr">
        <is>
          <t>Debitur A</t>
        </is>
      </c>
      <c r="D7" s="10" t="n">
        <v>250000000</v>
      </c>
      <c r="E7" s="10" t="n">
        <v>250000000</v>
      </c>
      <c r="F7" s="10" t="n">
        <v>187500000</v>
      </c>
      <c r="G7" s="10" t="n">
        <v>187500000</v>
      </c>
      <c r="H7" s="10" t="n">
        <v>0</v>
      </c>
      <c r="I7" s="10" t="n">
        <v>0</v>
      </c>
      <c r="J7" s="10" t="n">
        <v>1</v>
      </c>
      <c r="K7" s="10" t="n">
        <v>1</v>
      </c>
      <c r="L7" s="11">
        <f>IF(B7="","",G7-F7)</f>
        <v/>
      </c>
      <c r="M7" s="12">
        <f>IF(B7="","",IF(AND(D7=E7,F7=G7,H7=I7,J7=K7),"Cocok","Periksa"))</f>
        <v/>
      </c>
    </row>
    <row r="8">
      <c r="A8" s="13" t="n">
        <v>2</v>
      </c>
      <c r="B8" s="8" t="inlineStr">
        <is>
          <t>BPR-2023-00231</t>
        </is>
      </c>
      <c r="C8" s="9" t="inlineStr">
        <is>
          <t>Debitur B</t>
        </is>
      </c>
      <c r="D8" s="10" t="n">
        <v>150000000</v>
      </c>
      <c r="E8" s="10" t="n">
        <v>150000000</v>
      </c>
      <c r="F8" s="10" t="n">
        <v>92400000</v>
      </c>
      <c r="G8" s="10" t="n">
        <v>94550000</v>
      </c>
      <c r="H8" s="10" t="n">
        <v>0</v>
      </c>
      <c r="I8" s="10" t="n">
        <v>0</v>
      </c>
      <c r="J8" s="10" t="n">
        <v>1</v>
      </c>
      <c r="K8" s="10" t="n">
        <v>1</v>
      </c>
      <c r="L8" s="11">
        <f>IF(B8="","",G8-F8)</f>
        <v/>
      </c>
      <c r="M8" s="12">
        <f>IF(B8="","",IF(AND(D8=E8,F8=G8,H8=I8,J8=K8),"Cocok","Periksa"))</f>
        <v/>
      </c>
    </row>
    <row r="9">
      <c r="A9" s="7" t="n">
        <v>3</v>
      </c>
      <c r="B9" s="8" t="inlineStr">
        <is>
          <t>BPR-2021-00987</t>
        </is>
      </c>
      <c r="C9" s="9" t="inlineStr">
        <is>
          <t>Debitur C</t>
        </is>
      </c>
      <c r="D9" s="10" t="n">
        <v>75000000</v>
      </c>
      <c r="E9" s="10" t="n">
        <v>75000000</v>
      </c>
      <c r="F9" s="10" t="n">
        <v>0</v>
      </c>
      <c r="G9" s="10" t="n">
        <v>12300000</v>
      </c>
      <c r="H9" s="10" t="n">
        <v>0</v>
      </c>
      <c r="I9" s="10" t="n">
        <v>0</v>
      </c>
      <c r="J9" s="10" t="n">
        <v>5</v>
      </c>
      <c r="K9" s="10" t="n">
        <v>1</v>
      </c>
      <c r="L9" s="11">
        <f>IF(B9="","",G9-F9)</f>
        <v/>
      </c>
      <c r="M9" s="12">
        <f>IF(B9="","",IF(AND(D9=E9,F9=G9,H9=I9,J9=K9),"Cocok","Periksa"))</f>
        <v/>
      </c>
    </row>
    <row r="10">
      <c r="A10" s="13" t="n">
        <v>4</v>
      </c>
      <c r="B10" s="8" t="inlineStr">
        <is>
          <t>BPR-2024-00012</t>
        </is>
      </c>
      <c r="C10" s="9" t="inlineStr">
        <is>
          <t>Debitur D</t>
        </is>
      </c>
      <c r="D10" s="10" t="n">
        <v>300000000</v>
      </c>
      <c r="E10" s="10" t="n">
        <v>300000000</v>
      </c>
      <c r="F10" s="10" t="n">
        <v>241000000</v>
      </c>
      <c r="G10" s="10" t="n">
        <v>241000000</v>
      </c>
      <c r="H10" s="10" t="n">
        <v>0</v>
      </c>
      <c r="I10" s="10" t="n">
        <v>95</v>
      </c>
      <c r="J10" s="10" t="n">
        <v>1</v>
      </c>
      <c r="K10" s="10" t="n">
        <v>3</v>
      </c>
      <c r="L10" s="11">
        <f>IF(B10="","",G10-F10)</f>
        <v/>
      </c>
      <c r="M10" s="12">
        <f>IF(B10="","",IF(AND(D10=E10,F10=G10,H10=I10,J10=K10),"Cocok","Periksa"))</f>
        <v/>
      </c>
    </row>
    <row r="11">
      <c r="A11" s="7" t="n">
        <v>5</v>
      </c>
      <c r="B11" s="7" t="n"/>
      <c r="C11" s="7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1">
        <f>IF(B11="","",G11-F11)</f>
        <v/>
      </c>
      <c r="M11" s="12">
        <f>IF(B11="","",IF(AND(D11=E11,F11=G11,H11=I11,J11=K11),"Cocok","Periksa"))</f>
        <v/>
      </c>
    </row>
    <row r="12">
      <c r="A12" s="13" t="n">
        <v>6</v>
      </c>
      <c r="B12" s="13" t="n"/>
      <c r="C12" s="13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1">
        <f>IF(B12="","",G12-F12)</f>
        <v/>
      </c>
      <c r="M12" s="12">
        <f>IF(B12="","",IF(AND(D12=E12,F12=G12,H12=I12,J12=K12),"Cocok","Periksa"))</f>
        <v/>
      </c>
    </row>
    <row r="13">
      <c r="A13" s="7" t="n">
        <v>7</v>
      </c>
      <c r="B13" s="7" t="n"/>
      <c r="C13" s="7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1">
        <f>IF(B13="","",G13-F13)</f>
        <v/>
      </c>
      <c r="M13" s="12">
        <f>IF(B13="","",IF(AND(D13=E13,F13=G13,H13=I13,J13=K13),"Cocok","Periksa"))</f>
        <v/>
      </c>
    </row>
    <row r="14">
      <c r="A14" s="13" t="n">
        <v>8</v>
      </c>
      <c r="B14" s="13" t="n"/>
      <c r="C14" s="13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1">
        <f>IF(B14="","",G14-F14)</f>
        <v/>
      </c>
      <c r="M14" s="12">
        <f>IF(B14="","",IF(AND(D14=E14,F14=G14,H14=I14,J14=K14),"Cocok","Periksa"))</f>
        <v/>
      </c>
    </row>
    <row r="15">
      <c r="A15" s="7" t="n">
        <v>9</v>
      </c>
      <c r="B15" s="7" t="n"/>
      <c r="C15" s="7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1">
        <f>IF(B15="","",G15-F15)</f>
        <v/>
      </c>
      <c r="M15" s="12">
        <f>IF(B15="","",IF(AND(D15=E15,F15=G15,H15=I15,J15=K15),"Cocok","Periksa"))</f>
        <v/>
      </c>
    </row>
    <row r="16">
      <c r="A16" s="13" t="n">
        <v>10</v>
      </c>
      <c r="B16" s="13" t="n"/>
      <c r="C16" s="13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1">
        <f>IF(B16="","",G16-F16)</f>
        <v/>
      </c>
      <c r="M16" s="12">
        <f>IF(B16="","",IF(AND(D16=E16,F16=G16,H16=I16,J16=K16),"Cocok","Periksa"))</f>
        <v/>
      </c>
    </row>
    <row r="17">
      <c r="A17" s="7" t="n">
        <v>11</v>
      </c>
      <c r="B17" s="7" t="n"/>
      <c r="C17" s="7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1">
        <f>IF(B17="","",G17-F17)</f>
        <v/>
      </c>
      <c r="M17" s="12">
        <f>IF(B17="","",IF(AND(D17=E17,F17=G17,H17=I17,J17=K17),"Cocok","Periksa"))</f>
        <v/>
      </c>
    </row>
    <row r="18">
      <c r="A18" s="13" t="n">
        <v>12</v>
      </c>
      <c r="B18" s="13" t="n"/>
      <c r="C18" s="13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1">
        <f>IF(B18="","",G18-F18)</f>
        <v/>
      </c>
      <c r="M18" s="12">
        <f>IF(B18="","",IF(AND(D18=E18,F18=G18,H18=I18,J18=K18),"Cocok","Periksa"))</f>
        <v/>
      </c>
    </row>
    <row r="19">
      <c r="A19" s="7" t="n">
        <v>13</v>
      </c>
      <c r="B19" s="7" t="n"/>
      <c r="C19" s="7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1">
        <f>IF(B19="","",G19-F19)</f>
        <v/>
      </c>
      <c r="M19" s="12">
        <f>IF(B19="","",IF(AND(D19=E19,F19=G19,H19=I19,J19=K19),"Cocok","Periksa"))</f>
        <v/>
      </c>
    </row>
    <row r="20">
      <c r="A20" s="13" t="n">
        <v>14</v>
      </c>
      <c r="B20" s="13" t="n"/>
      <c r="C20" s="13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1">
        <f>IF(B20="","",G20-F20)</f>
        <v/>
      </c>
      <c r="M20" s="12">
        <f>IF(B20="","",IF(AND(D20=E20,F20=G20,H20=I20,J20=K20),"Cocok","Periksa"))</f>
        <v/>
      </c>
    </row>
    <row r="21">
      <c r="A21" s="7" t="n">
        <v>15</v>
      </c>
      <c r="B21" s="7" t="n"/>
      <c r="C21" s="7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1">
        <f>IF(B21="","",G21-F21)</f>
        <v/>
      </c>
      <c r="M21" s="12">
        <f>IF(B21="","",IF(AND(D21=E21,F21=G21,H21=I21,J21=K21),"Cocok","Periksa"))</f>
        <v/>
      </c>
    </row>
    <row r="22">
      <c r="A22" s="13" t="n">
        <v>16</v>
      </c>
      <c r="B22" s="13" t="n"/>
      <c r="C22" s="13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1">
        <f>IF(B22="","",G22-F22)</f>
        <v/>
      </c>
      <c r="M22" s="12">
        <f>IF(B22="","",IF(AND(D22=E22,F22=G22,H22=I22,J22=K22),"Cocok","Periksa"))</f>
        <v/>
      </c>
    </row>
    <row r="23">
      <c r="A23" s="7" t="n">
        <v>17</v>
      </c>
      <c r="B23" s="7" t="n"/>
      <c r="C23" s="7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1">
        <f>IF(B23="","",G23-F23)</f>
        <v/>
      </c>
      <c r="M23" s="12">
        <f>IF(B23="","",IF(AND(D23=E23,F23=G23,H23=I23,J23=K23),"Cocok","Periksa"))</f>
        <v/>
      </c>
    </row>
    <row r="24">
      <c r="A24" s="13" t="n">
        <v>18</v>
      </c>
      <c r="B24" s="13" t="n"/>
      <c r="C24" s="13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1">
        <f>IF(B24="","",G24-F24)</f>
        <v/>
      </c>
      <c r="M24" s="12">
        <f>IF(B24="","",IF(AND(D24=E24,F24=G24,H24=I24,J24=K24),"Cocok","Periksa"))</f>
        <v/>
      </c>
    </row>
    <row r="25">
      <c r="A25" s="7" t="n">
        <v>19</v>
      </c>
      <c r="B25" s="7" t="n"/>
      <c r="C25" s="7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1">
        <f>IF(B25="","",G25-F25)</f>
        <v/>
      </c>
      <c r="M25" s="12">
        <f>IF(B25="","",IF(AND(D25=E25,F25=G25,H25=I25,J25=K25),"Cocok","Periksa"))</f>
        <v/>
      </c>
    </row>
    <row r="26">
      <c r="A26" s="13" t="n">
        <v>20</v>
      </c>
      <c r="B26" s="13" t="n"/>
      <c r="C26" s="13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1">
        <f>IF(B26="","",G26-F26)</f>
        <v/>
      </c>
      <c r="M26" s="12">
        <f>IF(B26="","",IF(AND(D26=E26,F26=G26,H26=I26,J26=K26),"Cocok","Periksa"))</f>
        <v/>
      </c>
    </row>
    <row r="28" ht="22" customHeight="1">
      <c r="A28" s="5" t="inlineStr">
        <is>
          <t>Ringkasan</t>
        </is>
      </c>
    </row>
    <row r="29">
      <c r="A29" s="4" t="inlineStr">
        <is>
          <t>Fasilitas diperiksa</t>
        </is>
      </c>
      <c r="D29" s="16">
        <f>COUNTA(B7:B26)</f>
        <v/>
      </c>
    </row>
    <row r="30">
      <c r="A30" s="4" t="inlineStr">
        <is>
          <t>Cocok</t>
        </is>
      </c>
      <c r="D30" s="16">
        <f>COUNTIF(M7:M26,"Cocok")</f>
        <v/>
      </c>
    </row>
    <row r="31">
      <c r="A31" s="4" t="inlineStr">
        <is>
          <t>Perlu diperiksa</t>
        </is>
      </c>
      <c r="D31" s="16">
        <f>COUNTIF(M7:M26,"Periksa")</f>
        <v/>
      </c>
    </row>
    <row r="32">
      <c r="A32" s="4" t="inlineStr">
        <is>
          <t>Total selisih baki debet</t>
        </is>
      </c>
      <c r="D32" s="17">
        <f>SUM(L7:L26)</f>
        <v/>
      </c>
    </row>
    <row r="34">
      <c r="A34" s="2" t="inlineStr">
        <is>
          <t>Catatan</t>
        </is>
      </c>
    </row>
    <row r="35">
      <c r="A35" s="4" t="inlineStr">
        <is>
          <t>Fasilitas dengan status Periksa wajib ditelusuri sebelum laporan dikirim — bukan sesudah OJK menemukannya.</t>
        </is>
      </c>
    </row>
    <row r="36">
      <c r="A36" s="4" t="inlineStr">
        <is>
          <t>Selisih baki debet sering berasal dari posisi tanggal yang berbeda, bunga akrual, atau pelunasan yang belum diposting.</t>
        </is>
      </c>
    </row>
  </sheetData>
  <mergeCells count="3">
    <mergeCell ref="A28:M28"/>
    <mergeCell ref="A1:M1"/>
    <mergeCell ref="A5:M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8" customWidth="1" min="3" max="3"/>
    <col width="20" customWidth="1" min="4" max="4"/>
    <col width="30" customWidth="1" min="5" max="5"/>
    <col width="12" customWidth="1" min="6" max="6"/>
    <col width="14" customWidth="1" min="7" max="7"/>
    <col width="14" customWidth="1" min="8" max="8"/>
    <col width="14" customWidth="1" min="9" max="9"/>
    <col width="13" customWidth="1" min="10" max="10"/>
    <col width="12" customWidth="1" min="11" max="11"/>
    <col width="16" customWidth="1" min="12" max="12"/>
  </cols>
  <sheetData>
    <row r="1" ht="30" customHeight="1">
      <c r="A1" s="1" t="inlineStr">
        <is>
          <t>Log Error SLIK &amp; Tenggat Koreksi</t>
        </is>
      </c>
    </row>
    <row r="3">
      <c r="A3" s="2" t="inlineStr">
        <is>
          <t>Tarif denda per debitur per hari kerja (Rp)</t>
        </is>
      </c>
      <c r="D3" s="10" t="n">
        <v>10000</v>
      </c>
      <c r="E3" s="18" t="inlineStr">
        <is>
          <t>Tarif Pasal 34 untuk Pelapor dengan aset &lt; Rp500 miliar.</t>
        </is>
      </c>
    </row>
    <row r="4">
      <c r="A4" s="2" t="inlineStr">
        <is>
          <t>Batas denda per bulan laporan (Rp)</t>
        </is>
      </c>
      <c r="D4" s="10" t="n">
        <v>2000000</v>
      </c>
      <c r="E4" s="18" t="inlineStr">
        <is>
          <t>Denda dihitung per debitur; batas berlaku per bulan Laporan Debitur.</t>
        </is>
      </c>
    </row>
    <row r="6" ht="22" customHeight="1">
      <c r="A6" s="5" t="inlineStr">
        <is>
          <t>Satu baris per error — tenggat, status, dan estimasi denda dihitung otomatis</t>
        </is>
      </c>
    </row>
    <row r="7" ht="34" customHeight="1">
      <c r="A7" s="6" t="inlineStr">
        <is>
          <t>No</t>
        </is>
      </c>
      <c r="B7" s="6" t="inlineStr">
        <is>
          <t>Tgl temuan</t>
        </is>
      </c>
      <c r="C7" s="6" t="inlineStr">
        <is>
          <t>No. Fasilitas</t>
        </is>
      </c>
      <c r="D7" s="6" t="inlineStr">
        <is>
          <t>Debitur</t>
        </is>
      </c>
      <c r="E7" s="6" t="inlineStr">
        <is>
          <t>Jenis error</t>
        </is>
      </c>
      <c r="F7" s="6" t="inlineStr">
        <is>
          <t>Sumber temuan</t>
        </is>
      </c>
      <c r="G7" s="6" t="inlineStr">
        <is>
          <t>Bulan laporan</t>
        </is>
      </c>
      <c r="H7" s="6" t="inlineStr">
        <is>
          <t>Tgl kirim koreksi</t>
        </is>
      </c>
      <c r="I7" s="6" t="inlineStr">
        <is>
          <t>Tenggat</t>
        </is>
      </c>
      <c r="J7" s="6" t="inlineStr">
        <is>
          <t>Status</t>
        </is>
      </c>
      <c r="K7" s="6" t="inlineStr">
        <is>
          <t>Hari terlambat</t>
        </is>
      </c>
      <c r="L7" s="6" t="inlineStr">
        <is>
          <t>Estimasi denda</t>
        </is>
      </c>
    </row>
    <row r="8">
      <c r="A8" s="7" t="n">
        <v>1</v>
      </c>
      <c r="B8" s="3" t="n">
        <v>46298</v>
      </c>
      <c r="C8" s="9" t="inlineStr">
        <is>
          <t>BPR-2023-00231</t>
        </is>
      </c>
      <c r="D8" s="9" t="inlineStr">
        <is>
          <t>Debitur B</t>
        </is>
      </c>
      <c r="E8" s="9" t="inlineStr">
        <is>
          <t>Baki debet tidak sesuai posisi akhir bulan</t>
        </is>
      </c>
      <c r="F8" s="8" t="inlineStr">
        <is>
          <t>Sendiri</t>
        </is>
      </c>
      <c r="G8" s="3" t="n">
        <v>46266</v>
      </c>
      <c r="H8" s="3" t="n">
        <v>46303</v>
      </c>
      <c r="I8" s="19">
        <f>IF(OR(B8="",G8=""),"",IF(F8="OJK",DATE(YEAR(B8),MONTH(B8)+1,12),DATE(YEAR(G8),MONTH(G8)+1,12)))</f>
        <v/>
      </c>
      <c r="J8" s="12">
        <f>IF(B8="","",IF(H8="","Belum dikirim",IF(H8&lt;=I8,"Tepat","Terlambat")))</f>
        <v/>
      </c>
      <c r="K8" s="20">
        <f>IF(AND(H8&lt;&gt;"",H8&gt;I8),NETWORKDAYS(I8+1,H8),0)</f>
        <v/>
      </c>
      <c r="L8" s="11">
        <f>K8*$D$3</f>
        <v/>
      </c>
    </row>
    <row r="9">
      <c r="A9" s="13" t="n">
        <v>2</v>
      </c>
      <c r="B9" s="3" t="n">
        <v>46298</v>
      </c>
      <c r="C9" s="9" t="inlineStr">
        <is>
          <t>BPR-2021-00987</t>
        </is>
      </c>
      <c r="D9" s="9" t="inlineStr">
        <is>
          <t>Debitur C</t>
        </is>
      </c>
      <c r="E9" s="9" t="inlineStr">
        <is>
          <t>Fasilitas lunas masih aktif di SLIK</t>
        </is>
      </c>
      <c r="F9" s="8" t="inlineStr">
        <is>
          <t>Sendiri</t>
        </is>
      </c>
      <c r="G9" s="3" t="n">
        <v>46266</v>
      </c>
      <c r="H9" s="3" t="n">
        <v>46303</v>
      </c>
      <c r="I9" s="19">
        <f>IF(OR(B9="",G9=""),"",IF(F9="OJK",DATE(YEAR(B9),MONTH(B9)+1,12),DATE(YEAR(G9),MONTH(G9)+1,12)))</f>
        <v/>
      </c>
      <c r="J9" s="12">
        <f>IF(B9="","",IF(H9="","Belum dikirim",IF(H9&lt;=I9,"Tepat","Terlambat")))</f>
        <v/>
      </c>
      <c r="K9" s="20">
        <f>IF(AND(H9&lt;&gt;"",H9&gt;I9),NETWORKDAYS(I9+1,H9),0)</f>
        <v/>
      </c>
      <c r="L9" s="11">
        <f>K9*$D$3</f>
        <v/>
      </c>
    </row>
    <row r="10">
      <c r="A10" s="7" t="n">
        <v>3</v>
      </c>
      <c r="B10" s="3" t="n">
        <v>46300</v>
      </c>
      <c r="C10" s="9" t="inlineStr">
        <is>
          <t>BPR-2024-00012</t>
        </is>
      </c>
      <c r="D10" s="9" t="inlineStr">
        <is>
          <t>Debitur D</t>
        </is>
      </c>
      <c r="E10" s="9" t="inlineStr">
        <is>
          <t>Kualitas aset tidak sesuai hari tunggakan</t>
        </is>
      </c>
      <c r="F10" s="8" t="inlineStr">
        <is>
          <t>Sendiri</t>
        </is>
      </c>
      <c r="G10" s="3" t="n">
        <v>46266</v>
      </c>
      <c r="H10" s="3" t="n">
        <v>46311</v>
      </c>
      <c r="I10" s="19">
        <f>IF(OR(B10="",G10=""),"",IF(F10="OJK",DATE(YEAR(B10),MONTH(B10)+1,12),DATE(YEAR(G10),MONTH(G10)+1,12)))</f>
        <v/>
      </c>
      <c r="J10" s="12">
        <f>IF(B10="","",IF(H10="","Belum dikirim",IF(H10&lt;=I10,"Tepat","Terlambat")))</f>
        <v/>
      </c>
      <c r="K10" s="20">
        <f>IF(AND(H10&lt;&gt;"",H10&gt;I10),NETWORKDAYS(I10+1,H10),0)</f>
        <v/>
      </c>
      <c r="L10" s="11">
        <f>K10*$D$3</f>
        <v/>
      </c>
    </row>
    <row r="11">
      <c r="A11" s="13" t="n">
        <v>4</v>
      </c>
      <c r="B11" s="3" t="n">
        <v>46315</v>
      </c>
      <c r="C11" s="9" t="inlineStr">
        <is>
          <t>BPR-2022-00753</t>
        </is>
      </c>
      <c r="D11" s="9" t="inlineStr">
        <is>
          <t>Debitur E</t>
        </is>
      </c>
      <c r="E11" s="9" t="inlineStr">
        <is>
          <t>NIK tidak sesuai data debitur</t>
        </is>
      </c>
      <c r="F11" s="8" t="inlineStr">
        <is>
          <t>OJK</t>
        </is>
      </c>
      <c r="G11" s="3" t="n">
        <v>46266</v>
      </c>
      <c r="H11" s="3" t="n"/>
      <c r="I11" s="19">
        <f>IF(OR(B11="",G11=""),"",IF(F11="OJK",DATE(YEAR(B11),MONTH(B11)+1,12),DATE(YEAR(G11),MONTH(G11)+1,12)))</f>
        <v/>
      </c>
      <c r="J11" s="12">
        <f>IF(B11="","",IF(H11="","Belum dikirim",IF(H11&lt;=I11,"Tepat","Terlambat")))</f>
        <v/>
      </c>
      <c r="K11" s="20">
        <f>IF(AND(H11&lt;&gt;"",H11&gt;I11),NETWORKDAYS(I11+1,H11),0)</f>
        <v/>
      </c>
      <c r="L11" s="11">
        <f>K11*$D$3</f>
        <v/>
      </c>
    </row>
    <row r="12">
      <c r="A12" s="7" t="n">
        <v>5</v>
      </c>
      <c r="B12" s="3" t="n"/>
      <c r="C12" s="9" t="n"/>
      <c r="D12" s="9" t="n"/>
      <c r="E12" s="9" t="n"/>
      <c r="F12" s="8" t="n"/>
      <c r="G12" s="3" t="n"/>
      <c r="H12" s="3" t="n"/>
      <c r="I12" s="19">
        <f>IF(OR(B12="",G12=""),"",IF(F12="OJK",DATE(YEAR(B12),MONTH(B12)+1,12),DATE(YEAR(G12),MONTH(G12)+1,12)))</f>
        <v/>
      </c>
      <c r="J12" s="12">
        <f>IF(B12="","",IF(H12="","Belum dikirim",IF(H12&lt;=I12,"Tepat","Terlambat")))</f>
        <v/>
      </c>
      <c r="K12" s="20">
        <f>IF(AND(H12&lt;&gt;"",H12&gt;I12),NETWORKDAYS(I12+1,H12),0)</f>
        <v/>
      </c>
      <c r="L12" s="11">
        <f>K12*$D$3</f>
        <v/>
      </c>
    </row>
    <row r="13">
      <c r="A13" s="13" t="n">
        <v>6</v>
      </c>
      <c r="B13" s="3" t="n"/>
      <c r="C13" s="9" t="n"/>
      <c r="D13" s="9" t="n"/>
      <c r="E13" s="9" t="n"/>
      <c r="F13" s="8" t="n"/>
      <c r="G13" s="3" t="n"/>
      <c r="H13" s="3" t="n"/>
      <c r="I13" s="19">
        <f>IF(OR(B13="",G13=""),"",IF(F13="OJK",DATE(YEAR(B13),MONTH(B13)+1,12),DATE(YEAR(G13),MONTH(G13)+1,12)))</f>
        <v/>
      </c>
      <c r="J13" s="12">
        <f>IF(B13="","",IF(H13="","Belum dikirim",IF(H13&lt;=I13,"Tepat","Terlambat")))</f>
        <v/>
      </c>
      <c r="K13" s="20">
        <f>IF(AND(H13&lt;&gt;"",H13&gt;I13),NETWORKDAYS(I13+1,H13),0)</f>
        <v/>
      </c>
      <c r="L13" s="11">
        <f>K13*$D$3</f>
        <v/>
      </c>
    </row>
    <row r="14">
      <c r="A14" s="7" t="n">
        <v>7</v>
      </c>
      <c r="B14" s="3" t="n"/>
      <c r="C14" s="9" t="n"/>
      <c r="D14" s="9" t="n"/>
      <c r="E14" s="9" t="n"/>
      <c r="F14" s="8" t="n"/>
      <c r="G14" s="3" t="n"/>
      <c r="H14" s="3" t="n"/>
      <c r="I14" s="19">
        <f>IF(OR(B14="",G14=""),"",IF(F14="OJK",DATE(YEAR(B14),MONTH(B14)+1,12),DATE(YEAR(G14),MONTH(G14)+1,12)))</f>
        <v/>
      </c>
      <c r="J14" s="12">
        <f>IF(B14="","",IF(H14="","Belum dikirim",IF(H14&lt;=I14,"Tepat","Terlambat")))</f>
        <v/>
      </c>
      <c r="K14" s="20">
        <f>IF(AND(H14&lt;&gt;"",H14&gt;I14),NETWORKDAYS(I14+1,H14),0)</f>
        <v/>
      </c>
      <c r="L14" s="11">
        <f>K14*$D$3</f>
        <v/>
      </c>
    </row>
    <row r="15">
      <c r="A15" s="13" t="n">
        <v>8</v>
      </c>
      <c r="B15" s="3" t="n"/>
      <c r="C15" s="9" t="n"/>
      <c r="D15" s="9" t="n"/>
      <c r="E15" s="9" t="n"/>
      <c r="F15" s="8" t="n"/>
      <c r="G15" s="3" t="n"/>
      <c r="H15" s="3" t="n"/>
      <c r="I15" s="19">
        <f>IF(OR(B15="",G15=""),"",IF(F15="OJK",DATE(YEAR(B15),MONTH(B15)+1,12),DATE(YEAR(G15),MONTH(G15)+1,12)))</f>
        <v/>
      </c>
      <c r="J15" s="12">
        <f>IF(B15="","",IF(H15="","Belum dikirim",IF(H15&lt;=I15,"Tepat","Terlambat")))</f>
        <v/>
      </c>
      <c r="K15" s="20">
        <f>IF(AND(H15&lt;&gt;"",H15&gt;I15),NETWORKDAYS(I15+1,H15),0)</f>
        <v/>
      </c>
      <c r="L15" s="11">
        <f>K15*$D$3</f>
        <v/>
      </c>
    </row>
    <row r="16">
      <c r="A16" s="7" t="n">
        <v>9</v>
      </c>
      <c r="B16" s="3" t="n"/>
      <c r="C16" s="9" t="n"/>
      <c r="D16" s="9" t="n"/>
      <c r="E16" s="9" t="n"/>
      <c r="F16" s="8" t="n"/>
      <c r="G16" s="3" t="n"/>
      <c r="H16" s="3" t="n"/>
      <c r="I16" s="19">
        <f>IF(OR(B16="",G16=""),"",IF(F16="OJK",DATE(YEAR(B16),MONTH(B16)+1,12),DATE(YEAR(G16),MONTH(G16)+1,12)))</f>
        <v/>
      </c>
      <c r="J16" s="12">
        <f>IF(B16="","",IF(H16="","Belum dikirim",IF(H16&lt;=I16,"Tepat","Terlambat")))</f>
        <v/>
      </c>
      <c r="K16" s="20">
        <f>IF(AND(H16&lt;&gt;"",H16&gt;I16),NETWORKDAYS(I16+1,H16),0)</f>
        <v/>
      </c>
      <c r="L16" s="11">
        <f>K16*$D$3</f>
        <v/>
      </c>
    </row>
    <row r="17">
      <c r="A17" s="13" t="n">
        <v>10</v>
      </c>
      <c r="B17" s="3" t="n"/>
      <c r="C17" s="9" t="n"/>
      <c r="D17" s="9" t="n"/>
      <c r="E17" s="9" t="n"/>
      <c r="F17" s="8" t="n"/>
      <c r="G17" s="3" t="n"/>
      <c r="H17" s="3" t="n"/>
      <c r="I17" s="19">
        <f>IF(OR(B17="",G17=""),"",IF(F17="OJK",DATE(YEAR(B17),MONTH(B17)+1,12),DATE(YEAR(G17),MONTH(G17)+1,12)))</f>
        <v/>
      </c>
      <c r="J17" s="12">
        <f>IF(B17="","",IF(H17="","Belum dikirim",IF(H17&lt;=I17,"Tepat","Terlambat")))</f>
        <v/>
      </c>
      <c r="K17" s="20">
        <f>IF(AND(H17&lt;&gt;"",H17&gt;I17),NETWORKDAYS(I17+1,H17),0)</f>
        <v/>
      </c>
      <c r="L17" s="11">
        <f>K17*$D$3</f>
        <v/>
      </c>
    </row>
    <row r="18">
      <c r="A18" s="7" t="n">
        <v>11</v>
      </c>
      <c r="B18" s="3" t="n"/>
      <c r="C18" s="9" t="n"/>
      <c r="D18" s="9" t="n"/>
      <c r="E18" s="9" t="n"/>
      <c r="F18" s="8" t="n"/>
      <c r="G18" s="3" t="n"/>
      <c r="H18" s="3" t="n"/>
      <c r="I18" s="19">
        <f>IF(OR(B18="",G18=""),"",IF(F18="OJK",DATE(YEAR(B18),MONTH(B18)+1,12),DATE(YEAR(G18),MONTH(G18)+1,12)))</f>
        <v/>
      </c>
      <c r="J18" s="12">
        <f>IF(B18="","",IF(H18="","Belum dikirim",IF(H18&lt;=I18,"Tepat","Terlambat")))</f>
        <v/>
      </c>
      <c r="K18" s="20">
        <f>IF(AND(H18&lt;&gt;"",H18&gt;I18),NETWORKDAYS(I18+1,H18),0)</f>
        <v/>
      </c>
      <c r="L18" s="11">
        <f>K18*$D$3</f>
        <v/>
      </c>
    </row>
    <row r="19">
      <c r="A19" s="13" t="n">
        <v>12</v>
      </c>
      <c r="B19" s="3" t="n"/>
      <c r="C19" s="9" t="n"/>
      <c r="D19" s="9" t="n"/>
      <c r="E19" s="9" t="n"/>
      <c r="F19" s="8" t="n"/>
      <c r="G19" s="3" t="n"/>
      <c r="H19" s="3" t="n"/>
      <c r="I19" s="19">
        <f>IF(OR(B19="",G19=""),"",IF(F19="OJK",DATE(YEAR(B19),MONTH(B19)+1,12),DATE(YEAR(G19),MONTH(G19)+1,12)))</f>
        <v/>
      </c>
      <c r="J19" s="12">
        <f>IF(B19="","",IF(H19="","Belum dikirim",IF(H19&lt;=I19,"Tepat","Terlambat")))</f>
        <v/>
      </c>
      <c r="K19" s="20">
        <f>IF(AND(H19&lt;&gt;"",H19&gt;I19),NETWORKDAYS(I19+1,H19),0)</f>
        <v/>
      </c>
      <c r="L19" s="11">
        <f>K19*$D$3</f>
        <v/>
      </c>
    </row>
    <row r="20">
      <c r="A20" s="7" t="n">
        <v>13</v>
      </c>
      <c r="B20" s="3" t="n"/>
      <c r="C20" s="9" t="n"/>
      <c r="D20" s="9" t="n"/>
      <c r="E20" s="9" t="n"/>
      <c r="F20" s="8" t="n"/>
      <c r="G20" s="3" t="n"/>
      <c r="H20" s="3" t="n"/>
      <c r="I20" s="19">
        <f>IF(OR(B20="",G20=""),"",IF(F20="OJK",DATE(YEAR(B20),MONTH(B20)+1,12),DATE(YEAR(G20),MONTH(G20)+1,12)))</f>
        <v/>
      </c>
      <c r="J20" s="12">
        <f>IF(B20="","",IF(H20="","Belum dikirim",IF(H20&lt;=I20,"Tepat","Terlambat")))</f>
        <v/>
      </c>
      <c r="K20" s="20">
        <f>IF(AND(H20&lt;&gt;"",H20&gt;I20),NETWORKDAYS(I20+1,H20),0)</f>
        <v/>
      </c>
      <c r="L20" s="11">
        <f>K20*$D$3</f>
        <v/>
      </c>
    </row>
    <row r="21">
      <c r="A21" s="13" t="n">
        <v>14</v>
      </c>
      <c r="B21" s="3" t="n"/>
      <c r="C21" s="9" t="n"/>
      <c r="D21" s="9" t="n"/>
      <c r="E21" s="9" t="n"/>
      <c r="F21" s="8" t="n"/>
      <c r="G21" s="3" t="n"/>
      <c r="H21" s="3" t="n"/>
      <c r="I21" s="19">
        <f>IF(OR(B21="",G21=""),"",IF(F21="OJK",DATE(YEAR(B21),MONTH(B21)+1,12),DATE(YEAR(G21),MONTH(G21)+1,12)))</f>
        <v/>
      </c>
      <c r="J21" s="12">
        <f>IF(B21="","",IF(H21="","Belum dikirim",IF(H21&lt;=I21,"Tepat","Terlambat")))</f>
        <v/>
      </c>
      <c r="K21" s="20">
        <f>IF(AND(H21&lt;&gt;"",H21&gt;I21),NETWORKDAYS(I21+1,H21),0)</f>
        <v/>
      </c>
      <c r="L21" s="11">
        <f>K21*$D$3</f>
        <v/>
      </c>
    </row>
    <row r="22">
      <c r="A22" s="7" t="n">
        <v>15</v>
      </c>
      <c r="B22" s="3" t="n"/>
      <c r="C22" s="9" t="n"/>
      <c r="D22" s="9" t="n"/>
      <c r="E22" s="9" t="n"/>
      <c r="F22" s="8" t="n"/>
      <c r="G22" s="3" t="n"/>
      <c r="H22" s="3" t="n"/>
      <c r="I22" s="19">
        <f>IF(OR(B22="",G22=""),"",IF(F22="OJK",DATE(YEAR(B22),MONTH(B22)+1,12),DATE(YEAR(G22),MONTH(G22)+1,12)))</f>
        <v/>
      </c>
      <c r="J22" s="12">
        <f>IF(B22="","",IF(H22="","Belum dikirim",IF(H22&lt;=I22,"Tepat","Terlambat")))</f>
        <v/>
      </c>
      <c r="K22" s="20">
        <f>IF(AND(H22&lt;&gt;"",H22&gt;I22),NETWORKDAYS(I22+1,H22),0)</f>
        <v/>
      </c>
      <c r="L22" s="11">
        <f>K22*$D$3</f>
        <v/>
      </c>
    </row>
    <row r="23">
      <c r="A23" s="13" t="n">
        <v>16</v>
      </c>
      <c r="B23" s="3" t="n"/>
      <c r="C23" s="9" t="n"/>
      <c r="D23" s="9" t="n"/>
      <c r="E23" s="9" t="n"/>
      <c r="F23" s="8" t="n"/>
      <c r="G23" s="3" t="n"/>
      <c r="H23" s="3" t="n"/>
      <c r="I23" s="19">
        <f>IF(OR(B23="",G23=""),"",IF(F23="OJK",DATE(YEAR(B23),MONTH(B23)+1,12),DATE(YEAR(G23),MONTH(G23)+1,12)))</f>
        <v/>
      </c>
      <c r="J23" s="12">
        <f>IF(B23="","",IF(H23="","Belum dikirim",IF(H23&lt;=I23,"Tepat","Terlambat")))</f>
        <v/>
      </c>
      <c r="K23" s="20">
        <f>IF(AND(H23&lt;&gt;"",H23&gt;I23),NETWORKDAYS(I23+1,H23),0)</f>
        <v/>
      </c>
      <c r="L23" s="11">
        <f>K23*$D$3</f>
        <v/>
      </c>
    </row>
    <row r="24">
      <c r="A24" s="7" t="n">
        <v>17</v>
      </c>
      <c r="B24" s="3" t="n"/>
      <c r="C24" s="9" t="n"/>
      <c r="D24" s="9" t="n"/>
      <c r="E24" s="9" t="n"/>
      <c r="F24" s="8" t="n"/>
      <c r="G24" s="3" t="n"/>
      <c r="H24" s="3" t="n"/>
      <c r="I24" s="19">
        <f>IF(OR(B24="",G24=""),"",IF(F24="OJK",DATE(YEAR(B24),MONTH(B24)+1,12),DATE(YEAR(G24),MONTH(G24)+1,12)))</f>
        <v/>
      </c>
      <c r="J24" s="12">
        <f>IF(B24="","",IF(H24="","Belum dikirim",IF(H24&lt;=I24,"Tepat","Terlambat")))</f>
        <v/>
      </c>
      <c r="K24" s="20">
        <f>IF(AND(H24&lt;&gt;"",H24&gt;I24),NETWORKDAYS(I24+1,H24),0)</f>
        <v/>
      </c>
      <c r="L24" s="11">
        <f>K24*$D$3</f>
        <v/>
      </c>
    </row>
    <row r="25">
      <c r="A25" s="13" t="n">
        <v>18</v>
      </c>
      <c r="B25" s="3" t="n"/>
      <c r="C25" s="9" t="n"/>
      <c r="D25" s="9" t="n"/>
      <c r="E25" s="9" t="n"/>
      <c r="F25" s="8" t="n"/>
      <c r="G25" s="3" t="n"/>
      <c r="H25" s="3" t="n"/>
      <c r="I25" s="19">
        <f>IF(OR(B25="",G25=""),"",IF(F25="OJK",DATE(YEAR(B25),MONTH(B25)+1,12),DATE(YEAR(G25),MONTH(G25)+1,12)))</f>
        <v/>
      </c>
      <c r="J25" s="12">
        <f>IF(B25="","",IF(H25="","Belum dikirim",IF(H25&lt;=I25,"Tepat","Terlambat")))</f>
        <v/>
      </c>
      <c r="K25" s="20">
        <f>IF(AND(H25&lt;&gt;"",H25&gt;I25),NETWORKDAYS(I25+1,H25),0)</f>
        <v/>
      </c>
      <c r="L25" s="11">
        <f>K25*$D$3</f>
        <v/>
      </c>
    </row>
    <row r="26">
      <c r="A26" s="7" t="n">
        <v>19</v>
      </c>
      <c r="B26" s="3" t="n"/>
      <c r="C26" s="9" t="n"/>
      <c r="D26" s="9" t="n"/>
      <c r="E26" s="9" t="n"/>
      <c r="F26" s="8" t="n"/>
      <c r="G26" s="3" t="n"/>
      <c r="H26" s="3" t="n"/>
      <c r="I26" s="19">
        <f>IF(OR(B26="",G26=""),"",IF(F26="OJK",DATE(YEAR(B26),MONTH(B26)+1,12),DATE(YEAR(G26),MONTH(G26)+1,12)))</f>
        <v/>
      </c>
      <c r="J26" s="12">
        <f>IF(B26="","",IF(H26="","Belum dikirim",IF(H26&lt;=I26,"Tepat","Terlambat")))</f>
        <v/>
      </c>
      <c r="K26" s="20">
        <f>IF(AND(H26&lt;&gt;"",H26&gt;I26),NETWORKDAYS(I26+1,H26),0)</f>
        <v/>
      </c>
      <c r="L26" s="11">
        <f>K26*$D$3</f>
        <v/>
      </c>
    </row>
    <row r="27">
      <c r="A27" s="13" t="n">
        <v>20</v>
      </c>
      <c r="B27" s="3" t="n"/>
      <c r="C27" s="9" t="n"/>
      <c r="D27" s="9" t="n"/>
      <c r="E27" s="9" t="n"/>
      <c r="F27" s="8" t="n"/>
      <c r="G27" s="3" t="n"/>
      <c r="H27" s="3" t="n"/>
      <c r="I27" s="19">
        <f>IF(OR(B27="",G27=""),"",IF(F27="OJK",DATE(YEAR(B27),MONTH(B27)+1,12),DATE(YEAR(G27),MONTH(G27)+1,12)))</f>
        <v/>
      </c>
      <c r="J27" s="12">
        <f>IF(B27="","",IF(H27="","Belum dikirim",IF(H27&lt;=I27,"Tepat","Terlambat")))</f>
        <v/>
      </c>
      <c r="K27" s="20">
        <f>IF(AND(H27&lt;&gt;"",H27&gt;I27),NETWORKDAYS(I27+1,H27),0)</f>
        <v/>
      </c>
      <c r="L27" s="11">
        <f>K27*$D$3</f>
        <v/>
      </c>
    </row>
    <row r="29" ht="22" customHeight="1">
      <c r="A29" s="5" t="inlineStr">
        <is>
          <t>Ringkasan</t>
        </is>
      </c>
    </row>
    <row r="30">
      <c r="A30" s="4" t="inlineStr">
        <is>
          <t>Jumlah error tercatat</t>
        </is>
      </c>
      <c r="D30" s="16">
        <f>COUNTA(C8:C27)</f>
        <v/>
      </c>
    </row>
    <row r="31">
      <c r="A31" s="4" t="inlineStr">
        <is>
          <t>Sudah dikirim</t>
        </is>
      </c>
      <c r="D31" s="16">
        <f>COUNTIF(J8:J27,"Tepat")+COUNTIF(J8:J27,"Terlambat")</f>
        <v/>
      </c>
    </row>
    <row r="32">
      <c r="A32" s="4" t="inlineStr">
        <is>
          <t>Terlambat</t>
        </is>
      </c>
      <c r="D32" s="16">
        <f>COUNTIF(J8:J27,"Terlambat")</f>
        <v/>
      </c>
    </row>
    <row r="33">
      <c r="A33" s="4" t="inlineStr">
        <is>
          <t>Belum dikirim</t>
        </is>
      </c>
      <c r="D33" s="16">
        <f>COUNTIF(J8:J27,"Belum dikirim")</f>
        <v/>
      </c>
    </row>
    <row r="34">
      <c r="A34" s="4" t="inlineStr">
        <is>
          <t>Total estimasi denda (sebelum batas)</t>
        </is>
      </c>
      <c r="D34" s="17">
        <f>SUM(L8:L27)</f>
        <v/>
      </c>
    </row>
    <row r="35">
      <c r="A35" s="4" t="inlineStr">
        <is>
          <t>Estimasi setelah batas per bulan</t>
        </is>
      </c>
      <c r="D35" s="17">
        <f>MIN(D34,D4)</f>
        <v/>
      </c>
    </row>
    <row r="37">
      <c r="A37" s="2" t="inlineStr">
        <is>
          <t>Cara membaca</t>
        </is>
      </c>
    </row>
    <row r="38">
      <c r="A38" s="4" t="inlineStr">
        <is>
          <t>Tenggat koreksi bukan tanggal kirim file, melainkan tanggal laporan diterima OJK dengan status lolos validasi.</t>
        </is>
      </c>
    </row>
    <row r="39">
      <c r="A39" s="4" t="inlineStr">
        <is>
          <t>Hari terlambat dihitung dengan hari kerja (Senin–Jumat); hari libur nasional perlu disesuaikan manual.</t>
        </is>
      </c>
    </row>
    <row r="40">
      <c r="A40" s="4" t="inlineStr">
        <is>
          <t>Jika tanggal 12 jatuh pada Sabtu, Minggu, atau hari libur, batas bergeser ke hari kerja berikutnya.</t>
        </is>
      </c>
    </row>
  </sheetData>
  <mergeCells count="3">
    <mergeCell ref="A6:L6"/>
    <mergeCell ref="A29:L29"/>
    <mergeCell ref="A1:L1"/>
  </mergeCells>
  <dataValidations count="1">
    <dataValidation sqref="F8:F27" showDropDown="0" showInputMessage="0" showErrorMessage="0" allowBlank="1" type="list">
      <formula1>"Sendiri,OJK"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8" customWidth="1" min="2" max="2"/>
    <col width="16" customWidth="1" min="3" max="3"/>
    <col width="14" customWidth="1" min="4" max="4"/>
    <col width="40" customWidth="1" min="5" max="5"/>
  </cols>
  <sheetData>
    <row r="1" ht="30" customHeight="1">
      <c r="A1" s="1" t="inlineStr">
        <is>
          <t>Checklist Sebelum Mengirim Laporan Debitur</t>
        </is>
      </c>
    </row>
    <row r="3">
      <c r="A3" s="2" t="inlineStr">
        <is>
          <t>Bulan laporan</t>
        </is>
      </c>
      <c r="C3" s="3" t="n">
        <v>46266</v>
      </c>
      <c r="D3" s="21">
        <f>DATE(YEAR(C3),MONTH(C3)+1,12)</f>
        <v/>
      </c>
    </row>
    <row r="5" ht="22" customHeight="1">
      <c r="A5" s="5" t="inlineStr">
        <is>
          <t>Centang status setiap langkah</t>
        </is>
      </c>
    </row>
    <row r="6" ht="34" customHeight="1">
      <c r="A6" s="6" t="inlineStr">
        <is>
          <t>No</t>
        </is>
      </c>
      <c r="B6" s="6" t="inlineStr">
        <is>
          <t>Langkah</t>
        </is>
      </c>
      <c r="C6" s="6" t="inlineStr">
        <is>
          <t>PIC</t>
        </is>
      </c>
      <c r="D6" s="6" t="inlineStr">
        <is>
          <t>Status</t>
        </is>
      </c>
      <c r="E6" s="6" t="inlineStr">
        <is>
          <t>Catatan</t>
        </is>
      </c>
    </row>
    <row r="7">
      <c r="A7" s="7" t="n">
        <v>1</v>
      </c>
      <c r="B7" s="22" t="inlineStr">
        <is>
          <t>Rekonsiliasi jumlah fasilitas aktif: core banking vs SLIK</t>
        </is>
      </c>
      <c r="C7" s="8" t="n"/>
      <c r="D7" s="8" t="n"/>
      <c r="E7" s="9" t="n"/>
    </row>
    <row r="8">
      <c r="A8" s="13" t="n">
        <v>2</v>
      </c>
      <c r="B8" s="23" t="inlineStr">
        <is>
          <t>Cek identitas debitur (NIK/NPWP, nama, alamat) terhadap KTP/akta</t>
        </is>
      </c>
      <c r="C8" s="8" t="n"/>
      <c r="D8" s="8" t="n"/>
      <c r="E8" s="9" t="n"/>
    </row>
    <row r="9">
      <c r="A9" s="7" t="n">
        <v>3</v>
      </c>
      <c r="B9" s="22" t="inlineStr">
        <is>
          <t>Cek duplikasi debitur dan duplikasi nomor fasilitas</t>
        </is>
      </c>
      <c r="C9" s="8" t="n"/>
      <c r="D9" s="8" t="n"/>
      <c r="E9" s="9" t="n"/>
    </row>
    <row r="10">
      <c r="A10" s="13" t="n">
        <v>4</v>
      </c>
      <c r="B10" s="23" t="inlineStr">
        <is>
          <t>Cek status fasilitas: aktif, lunas, dihapus buku, atau dibatalkan</t>
        </is>
      </c>
      <c r="C10" s="8" t="n"/>
      <c r="D10" s="8" t="n"/>
      <c r="E10" s="9" t="n"/>
    </row>
    <row r="11">
      <c r="A11" s="7" t="n">
        <v>5</v>
      </c>
      <c r="B11" s="22" t="inlineStr">
        <is>
          <t>Cocokkan baki debet dengan posisi akhir bulan core banking</t>
        </is>
      </c>
      <c r="C11" s="8" t="n"/>
      <c r="D11" s="8" t="n"/>
      <c r="E11" s="9" t="n"/>
    </row>
    <row r="12">
      <c r="A12" s="13" t="n">
        <v>6</v>
      </c>
      <c r="B12" s="23" t="inlineStr">
        <is>
          <t>Cocokkan tunggakan pokok dan bunga dengan kartu angsuran</t>
        </is>
      </c>
      <c r="C12" s="8" t="n"/>
      <c r="D12" s="8" t="n"/>
      <c r="E12" s="9" t="n"/>
    </row>
    <row r="13">
      <c r="A13" s="7" t="n">
        <v>7</v>
      </c>
      <c r="B13" s="22" t="inlineStr">
        <is>
          <t>Cocokkan kualitas aset dengan hari tunggakan</t>
        </is>
      </c>
      <c r="C13" s="8" t="n"/>
      <c r="D13" s="8" t="n"/>
      <c r="E13" s="9" t="n"/>
    </row>
    <row r="14">
      <c r="A14" s="13" t="n">
        <v>8</v>
      </c>
      <c r="B14" s="23" t="inlineStr">
        <is>
          <t>Periksa agunan: nilai, kode jenis, dan status pengikatan</t>
        </is>
      </c>
      <c r="C14" s="8" t="n"/>
      <c r="D14" s="8" t="n"/>
      <c r="E14" s="9" t="n"/>
    </row>
    <row r="15">
      <c r="A15" s="7" t="n">
        <v>9</v>
      </c>
      <c r="B15" s="22" t="inlineStr">
        <is>
          <t>Periksa penjamin: masih hidup, masih terikat, nilai wajar</t>
        </is>
      </c>
      <c r="C15" s="8" t="n"/>
      <c r="D15" s="8" t="n"/>
      <c r="E15" s="9" t="n"/>
    </row>
    <row r="16">
      <c r="A16" s="13" t="n">
        <v>10</v>
      </c>
      <c r="B16" s="23" t="inlineStr">
        <is>
          <t>Periksa data pengurus dan pemilik (komposisi saham)</t>
        </is>
      </c>
      <c r="C16" s="8" t="n"/>
      <c r="D16" s="8" t="n"/>
      <c r="E16" s="9" t="n"/>
    </row>
    <row r="17">
      <c r="A17" s="7" t="n">
        <v>11</v>
      </c>
      <c r="B17" s="22" t="inlineStr">
        <is>
          <t>Periksa laporan keuangan debitur untuk fasilitas ≥ Rp5 miliar</t>
        </is>
      </c>
      <c r="C17" s="8" t="n"/>
      <c r="D17" s="8" t="n"/>
      <c r="E17" s="9" t="n"/>
    </row>
    <row r="18">
      <c r="A18" s="13" t="n">
        <v>12</v>
      </c>
      <c r="B18" s="23" t="inlineStr">
        <is>
          <t>Pastikan segmen tanpa data tetap dikirim dengan header segmen</t>
        </is>
      </c>
      <c r="C18" s="8" t="n"/>
      <c r="D18" s="8" t="n"/>
      <c r="E18" s="9" t="n"/>
    </row>
    <row r="19">
      <c r="A19" s="7" t="n">
        <v>13</v>
      </c>
      <c r="B19" s="22" t="inlineStr">
        <is>
          <t>Pelunasan hari ini sudah masuk antrean laporan H+3 (F01/F02)</t>
        </is>
      </c>
      <c r="C19" s="8" t="n"/>
      <c r="D19" s="8" t="n"/>
      <c r="E19" s="9" t="n"/>
    </row>
    <row r="20">
      <c r="A20" s="13" t="n">
        <v>14</v>
      </c>
      <c r="B20" s="23" t="inlineStr">
        <is>
          <t>Jalankan validasi di aplikasi SLIK Reporting sampai lolos validasi</t>
        </is>
      </c>
      <c r="C20" s="8" t="n"/>
      <c r="D20" s="8" t="n"/>
      <c r="E20" s="9" t="n"/>
    </row>
    <row r="21">
      <c r="A21" s="7" t="n">
        <v>15</v>
      </c>
      <c r="B21" s="22" t="inlineStr">
        <is>
          <t>Simpan bukti kirim dan status pemantauan dari Web SLIK</t>
        </is>
      </c>
      <c r="C21" s="8" t="n"/>
      <c r="D21" s="8" t="n"/>
      <c r="E21" s="9" t="n"/>
    </row>
    <row r="22">
      <c r="A22" s="13" t="n">
        <v>16</v>
      </c>
      <c r="B22" s="23" t="inlineStr">
        <is>
          <t>Arsipkan file laporan dan kertas kerja rekonsiliasi</t>
        </is>
      </c>
      <c r="C22" s="8" t="n"/>
      <c r="D22" s="8" t="n"/>
      <c r="E22" s="9" t="n"/>
    </row>
    <row r="24" ht="22" customHeight="1">
      <c r="A24" s="5" t="inlineStr">
        <is>
          <t>Kesiapan kirim</t>
        </is>
      </c>
    </row>
    <row r="25">
      <c r="A25" s="4" t="inlineStr">
        <is>
          <t>Jumlah langkah</t>
        </is>
      </c>
      <c r="C25" s="16">
        <f>COUNTA(B7:B22)</f>
        <v/>
      </c>
    </row>
    <row r="26">
      <c r="A26" s="4" t="inlineStr">
        <is>
          <t>Selesai</t>
        </is>
      </c>
      <c r="C26" s="16">
        <f>COUNTIF(D7:D22,"Selesai")</f>
        <v/>
      </c>
    </row>
    <row r="27">
      <c r="A27" s="4" t="inlineStr">
        <is>
          <t>Progres</t>
        </is>
      </c>
      <c r="C27" s="24">
        <f>IF(C25=0,0,C26/C25)</f>
        <v/>
      </c>
    </row>
    <row r="28">
      <c r="A28" s="4" t="inlineStr">
        <is>
          <t>Status kesiapan</t>
        </is>
      </c>
      <c r="C28" s="12">
        <f>IF(C26=C25,"SIAP KIRIM","BELUM SELESAI")</f>
        <v/>
      </c>
    </row>
  </sheetData>
  <mergeCells count="3">
    <mergeCell ref="A1:E1"/>
    <mergeCell ref="A5:E5"/>
    <mergeCell ref="A24:E24"/>
  </mergeCells>
  <dataValidations count="1">
    <dataValidation sqref="D7:D22" showDropDown="0" showInputMessage="0" showErrorMessage="0" allowBlank="1" type="list">
      <formula1>"Belum,Proses,Selesai"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5" customWidth="1" min="2" max="2"/>
    <col width="18" customWidth="1" min="3" max="3"/>
    <col width="20" customWidth="1" min="4" max="4"/>
    <col width="32" customWidth="1" min="5" max="5"/>
    <col width="9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Pelaporan Lunas H+3 (Sejak 1 Juli 2026)</t>
        </is>
      </c>
    </row>
    <row r="3">
      <c r="A3" s="18" t="inlineStr">
        <is>
          <t>Batas dihitung tiga hari kerja setelah tanggal pelunasan. Hari libur nasional perlu disesuaikan manual.</t>
        </is>
      </c>
    </row>
    <row r="5" ht="22" customHeight="1">
      <c r="A5" s="5" t="inlineStr">
        <is>
          <t>Satu baris per pelunasan — batas, status, dan keterlambatan dihitung otomatis</t>
        </is>
      </c>
    </row>
    <row r="6" ht="34" customHeight="1">
      <c r="A6" s="6" t="inlineStr">
        <is>
          <t>No</t>
        </is>
      </c>
      <c r="B6" s="6" t="inlineStr">
        <is>
          <t>Tgl pelunasan</t>
        </is>
      </c>
      <c r="C6" s="6" t="inlineStr">
        <is>
          <t>No. Fasilitas</t>
        </is>
      </c>
      <c r="D6" s="6" t="inlineStr">
        <is>
          <t>Debitur</t>
        </is>
      </c>
      <c r="E6" s="6" t="inlineStr">
        <is>
          <t>Kondisi</t>
        </is>
      </c>
      <c r="F6" s="6" t="inlineStr">
        <is>
          <t>Segmen</t>
        </is>
      </c>
      <c r="G6" s="6" t="inlineStr">
        <is>
          <t>Batas H+3</t>
        </is>
      </c>
      <c r="H6" s="6" t="inlineStr">
        <is>
          <t>Tgl kirim</t>
        </is>
      </c>
      <c r="I6" s="6" t="inlineStr">
        <is>
          <t>Status</t>
        </is>
      </c>
      <c r="J6" s="6" t="inlineStr">
        <is>
          <t>Hari kerja terlambat</t>
        </is>
      </c>
    </row>
    <row r="7">
      <c r="A7" s="7" t="n">
        <v>1</v>
      </c>
      <c r="B7" s="3" t="n">
        <v>46297</v>
      </c>
      <c r="C7" s="9" t="inlineStr">
        <is>
          <t>BPR-2023-00145</t>
        </is>
      </c>
      <c r="D7" s="9" t="inlineStr">
        <is>
          <t>Debitur A</t>
        </is>
      </c>
      <c r="E7" s="9" t="inlineStr">
        <is>
          <t>Lunas</t>
        </is>
      </c>
      <c r="F7" s="8" t="inlineStr">
        <is>
          <t>F01</t>
        </is>
      </c>
      <c r="G7" s="19">
        <f>IF(B7="","",WORKDAY(B7,3))</f>
        <v/>
      </c>
      <c r="H7" s="3" t="n">
        <v>46301</v>
      </c>
      <c r="I7" s="12">
        <f>IF(B7="","",IF(H7="","Belum dikirim",IF(H7&lt;=G7,"Tepat","Terlambat")))</f>
        <v/>
      </c>
      <c r="J7" s="20">
        <f>IF(AND(H7&lt;&gt;"",H7&gt;G7),NETWORKDAYS(G7+1,H7),0)</f>
        <v/>
      </c>
    </row>
    <row r="8">
      <c r="A8" s="13" t="n">
        <v>2</v>
      </c>
      <c r="B8" s="3" t="n">
        <v>46300</v>
      </c>
      <c r="C8" s="9" t="inlineStr">
        <is>
          <t>BPR-2024-00012</t>
        </is>
      </c>
      <c r="D8" s="9" t="inlineStr">
        <is>
          <t>Debitur D</t>
        </is>
      </c>
      <c r="E8" s="9" t="inlineStr">
        <is>
          <t>Lunas dengan diskon</t>
        </is>
      </c>
      <c r="F8" s="8" t="inlineStr">
        <is>
          <t>F01</t>
        </is>
      </c>
      <c r="G8" s="19">
        <f>IF(B8="","",WORKDAY(B8,3))</f>
        <v/>
      </c>
      <c r="H8" s="3" t="n">
        <v>46303</v>
      </c>
      <c r="I8" s="12">
        <f>IF(B8="","",IF(H8="","Belum dikirim",IF(H8&lt;=G8,"Tepat","Terlambat")))</f>
        <v/>
      </c>
      <c r="J8" s="20">
        <f>IF(AND(H8&lt;&gt;"",H8&gt;G8),NETWORKDAYS(G8+1,H8),0)</f>
        <v/>
      </c>
    </row>
    <row r="9">
      <c r="A9" s="7" t="n">
        <v>3</v>
      </c>
      <c r="B9" s="3" t="n">
        <v>46303</v>
      </c>
      <c r="C9" s="9" t="inlineStr">
        <is>
          <t>BPR-2022-00753</t>
        </is>
      </c>
      <c r="D9" s="9" t="inlineStr">
        <is>
          <t>Debitur E</t>
        </is>
      </c>
      <c r="E9" s="9" t="inlineStr">
        <is>
          <t>Lunas karena pengambilalihan agunan</t>
        </is>
      </c>
      <c r="F9" s="8" t="inlineStr">
        <is>
          <t>F01</t>
        </is>
      </c>
      <c r="G9" s="19">
        <f>IF(B9="","",WORKDAY(B9,3))</f>
        <v/>
      </c>
      <c r="H9" s="3" t="n"/>
      <c r="I9" s="12">
        <f>IF(B9="","",IF(H9="","Belum dikirim",IF(H9&lt;=G9,"Tepat","Terlambat")))</f>
        <v/>
      </c>
      <c r="J9" s="20">
        <f>IF(AND(H9&lt;&gt;"",H9&gt;G9),NETWORKDAYS(G9+1,H9),0)</f>
        <v/>
      </c>
    </row>
    <row r="10">
      <c r="A10" s="13" t="n">
        <v>4</v>
      </c>
      <c r="B10" s="3" t="n"/>
      <c r="C10" s="9" t="n"/>
      <c r="D10" s="9" t="n"/>
      <c r="E10" s="9" t="n"/>
      <c r="F10" s="8" t="n"/>
      <c r="G10" s="19">
        <f>IF(B10="","",WORKDAY(B10,3))</f>
        <v/>
      </c>
      <c r="H10" s="3" t="n"/>
      <c r="I10" s="12">
        <f>IF(B10="","",IF(H10="","Belum dikirim",IF(H10&lt;=G10,"Tepat","Terlambat")))</f>
        <v/>
      </c>
      <c r="J10" s="20">
        <f>IF(AND(H10&lt;&gt;"",H10&gt;G10),NETWORKDAYS(G10+1,H10),0)</f>
        <v/>
      </c>
    </row>
    <row r="11">
      <c r="A11" s="7" t="n">
        <v>5</v>
      </c>
      <c r="B11" s="3" t="n"/>
      <c r="C11" s="9" t="n"/>
      <c r="D11" s="9" t="n"/>
      <c r="E11" s="9" t="n"/>
      <c r="F11" s="8" t="n"/>
      <c r="G11" s="19">
        <f>IF(B11="","",WORKDAY(B11,3))</f>
        <v/>
      </c>
      <c r="H11" s="3" t="n"/>
      <c r="I11" s="12">
        <f>IF(B11="","",IF(H11="","Belum dikirim",IF(H11&lt;=G11,"Tepat","Terlambat")))</f>
        <v/>
      </c>
      <c r="J11" s="20">
        <f>IF(AND(H11&lt;&gt;"",H11&gt;G11),NETWORKDAYS(G11+1,H11),0)</f>
        <v/>
      </c>
    </row>
    <row r="12">
      <c r="A12" s="13" t="n">
        <v>6</v>
      </c>
      <c r="B12" s="3" t="n"/>
      <c r="C12" s="9" t="n"/>
      <c r="D12" s="9" t="n"/>
      <c r="E12" s="9" t="n"/>
      <c r="F12" s="8" t="n"/>
      <c r="G12" s="19">
        <f>IF(B12="","",WORKDAY(B12,3))</f>
        <v/>
      </c>
      <c r="H12" s="3" t="n"/>
      <c r="I12" s="12">
        <f>IF(B12="","",IF(H12="","Belum dikirim",IF(H12&lt;=G12,"Tepat","Terlambat")))</f>
        <v/>
      </c>
      <c r="J12" s="20">
        <f>IF(AND(H12&lt;&gt;"",H12&gt;G12),NETWORKDAYS(G12+1,H12),0)</f>
        <v/>
      </c>
    </row>
    <row r="13">
      <c r="A13" s="7" t="n">
        <v>7</v>
      </c>
      <c r="B13" s="3" t="n"/>
      <c r="C13" s="9" t="n"/>
      <c r="D13" s="9" t="n"/>
      <c r="E13" s="9" t="n"/>
      <c r="F13" s="8" t="n"/>
      <c r="G13" s="19">
        <f>IF(B13="","",WORKDAY(B13,3))</f>
        <v/>
      </c>
      <c r="H13" s="3" t="n"/>
      <c r="I13" s="12">
        <f>IF(B13="","",IF(H13="","Belum dikirim",IF(H13&lt;=G13,"Tepat","Terlambat")))</f>
        <v/>
      </c>
      <c r="J13" s="20">
        <f>IF(AND(H13&lt;&gt;"",H13&gt;G13),NETWORKDAYS(G13+1,H13),0)</f>
        <v/>
      </c>
    </row>
    <row r="14">
      <c r="A14" s="13" t="n">
        <v>8</v>
      </c>
      <c r="B14" s="3" t="n"/>
      <c r="C14" s="9" t="n"/>
      <c r="D14" s="9" t="n"/>
      <c r="E14" s="9" t="n"/>
      <c r="F14" s="8" t="n"/>
      <c r="G14" s="19">
        <f>IF(B14="","",WORKDAY(B14,3))</f>
        <v/>
      </c>
      <c r="H14" s="3" t="n"/>
      <c r="I14" s="12">
        <f>IF(B14="","",IF(H14="","Belum dikirim",IF(H14&lt;=G14,"Tepat","Terlambat")))</f>
        <v/>
      </c>
      <c r="J14" s="20">
        <f>IF(AND(H14&lt;&gt;"",H14&gt;G14),NETWORKDAYS(G14+1,H14),0)</f>
        <v/>
      </c>
    </row>
    <row r="15">
      <c r="A15" s="7" t="n">
        <v>9</v>
      </c>
      <c r="B15" s="3" t="n"/>
      <c r="C15" s="9" t="n"/>
      <c r="D15" s="9" t="n"/>
      <c r="E15" s="9" t="n"/>
      <c r="F15" s="8" t="n"/>
      <c r="G15" s="19">
        <f>IF(B15="","",WORKDAY(B15,3))</f>
        <v/>
      </c>
      <c r="H15" s="3" t="n"/>
      <c r="I15" s="12">
        <f>IF(B15="","",IF(H15="","Belum dikirim",IF(H15&lt;=G15,"Tepat","Terlambat")))</f>
        <v/>
      </c>
      <c r="J15" s="20">
        <f>IF(AND(H15&lt;&gt;"",H15&gt;G15),NETWORKDAYS(G15+1,H15),0)</f>
        <v/>
      </c>
    </row>
    <row r="16">
      <c r="A16" s="13" t="n">
        <v>10</v>
      </c>
      <c r="B16" s="3" t="n"/>
      <c r="C16" s="9" t="n"/>
      <c r="D16" s="9" t="n"/>
      <c r="E16" s="9" t="n"/>
      <c r="F16" s="8" t="n"/>
      <c r="G16" s="19">
        <f>IF(B16="","",WORKDAY(B16,3))</f>
        <v/>
      </c>
      <c r="H16" s="3" t="n"/>
      <c r="I16" s="12">
        <f>IF(B16="","",IF(H16="","Belum dikirim",IF(H16&lt;=G16,"Tepat","Terlambat")))</f>
        <v/>
      </c>
      <c r="J16" s="20">
        <f>IF(AND(H16&lt;&gt;"",H16&gt;G16),NETWORKDAYS(G16+1,H16),0)</f>
        <v/>
      </c>
    </row>
    <row r="17">
      <c r="A17" s="7" t="n">
        <v>11</v>
      </c>
      <c r="B17" s="3" t="n"/>
      <c r="C17" s="9" t="n"/>
      <c r="D17" s="9" t="n"/>
      <c r="E17" s="9" t="n"/>
      <c r="F17" s="8" t="n"/>
      <c r="G17" s="19">
        <f>IF(B17="","",WORKDAY(B17,3))</f>
        <v/>
      </c>
      <c r="H17" s="3" t="n"/>
      <c r="I17" s="12">
        <f>IF(B17="","",IF(H17="","Belum dikirim",IF(H17&lt;=G17,"Tepat","Terlambat")))</f>
        <v/>
      </c>
      <c r="J17" s="20">
        <f>IF(AND(H17&lt;&gt;"",H17&gt;G17),NETWORKDAYS(G17+1,H17),0)</f>
        <v/>
      </c>
    </row>
    <row r="18">
      <c r="A18" s="13" t="n">
        <v>12</v>
      </c>
      <c r="B18" s="3" t="n"/>
      <c r="C18" s="9" t="n"/>
      <c r="D18" s="9" t="n"/>
      <c r="E18" s="9" t="n"/>
      <c r="F18" s="8" t="n"/>
      <c r="G18" s="19">
        <f>IF(B18="","",WORKDAY(B18,3))</f>
        <v/>
      </c>
      <c r="H18" s="3" t="n"/>
      <c r="I18" s="12">
        <f>IF(B18="","",IF(H18="","Belum dikirim",IF(H18&lt;=G18,"Tepat","Terlambat")))</f>
        <v/>
      </c>
      <c r="J18" s="20">
        <f>IF(AND(H18&lt;&gt;"",H18&gt;G18),NETWORKDAYS(G18+1,H18),0)</f>
        <v/>
      </c>
    </row>
    <row r="19">
      <c r="A19" s="7" t="n">
        <v>13</v>
      </c>
      <c r="B19" s="3" t="n"/>
      <c r="C19" s="9" t="n"/>
      <c r="D19" s="9" t="n"/>
      <c r="E19" s="9" t="n"/>
      <c r="F19" s="8" t="n"/>
      <c r="G19" s="19">
        <f>IF(B19="","",WORKDAY(B19,3))</f>
        <v/>
      </c>
      <c r="H19" s="3" t="n"/>
      <c r="I19" s="12">
        <f>IF(B19="","",IF(H19="","Belum dikirim",IF(H19&lt;=G19,"Tepat","Terlambat")))</f>
        <v/>
      </c>
      <c r="J19" s="20">
        <f>IF(AND(H19&lt;&gt;"",H19&gt;G19),NETWORKDAYS(G19+1,H19),0)</f>
        <v/>
      </c>
    </row>
    <row r="20">
      <c r="A20" s="13" t="n">
        <v>14</v>
      </c>
      <c r="B20" s="3" t="n"/>
      <c r="C20" s="9" t="n"/>
      <c r="D20" s="9" t="n"/>
      <c r="E20" s="9" t="n"/>
      <c r="F20" s="8" t="n"/>
      <c r="G20" s="19">
        <f>IF(B20="","",WORKDAY(B20,3))</f>
        <v/>
      </c>
      <c r="H20" s="3" t="n"/>
      <c r="I20" s="12">
        <f>IF(B20="","",IF(H20="","Belum dikirim",IF(H20&lt;=G20,"Tepat","Terlambat")))</f>
        <v/>
      </c>
      <c r="J20" s="20">
        <f>IF(AND(H20&lt;&gt;"",H20&gt;G20),NETWORKDAYS(G20+1,H20),0)</f>
        <v/>
      </c>
    </row>
    <row r="21">
      <c r="A21" s="7" t="n">
        <v>15</v>
      </c>
      <c r="B21" s="3" t="n"/>
      <c r="C21" s="9" t="n"/>
      <c r="D21" s="9" t="n"/>
      <c r="E21" s="9" t="n"/>
      <c r="F21" s="8" t="n"/>
      <c r="G21" s="19">
        <f>IF(B21="","",WORKDAY(B21,3))</f>
        <v/>
      </c>
      <c r="H21" s="3" t="n"/>
      <c r="I21" s="12">
        <f>IF(B21="","",IF(H21="","Belum dikirim",IF(H21&lt;=G21,"Tepat","Terlambat")))</f>
        <v/>
      </c>
      <c r="J21" s="20">
        <f>IF(AND(H21&lt;&gt;"",H21&gt;G21),NETWORKDAYS(G21+1,H21),0)</f>
        <v/>
      </c>
    </row>
    <row r="22">
      <c r="A22" s="13" t="n">
        <v>16</v>
      </c>
      <c r="B22" s="3" t="n"/>
      <c r="C22" s="9" t="n"/>
      <c r="D22" s="9" t="n"/>
      <c r="E22" s="9" t="n"/>
      <c r="F22" s="8" t="n"/>
      <c r="G22" s="19">
        <f>IF(B22="","",WORKDAY(B22,3))</f>
        <v/>
      </c>
      <c r="H22" s="3" t="n"/>
      <c r="I22" s="12">
        <f>IF(B22="","",IF(H22="","Belum dikirim",IF(H22&lt;=G22,"Tepat","Terlambat")))</f>
        <v/>
      </c>
      <c r="J22" s="20">
        <f>IF(AND(H22&lt;&gt;"",H22&gt;G22),NETWORKDAYS(G22+1,H22),0)</f>
        <v/>
      </c>
    </row>
    <row r="23">
      <c r="A23" s="7" t="n">
        <v>17</v>
      </c>
      <c r="B23" s="3" t="n"/>
      <c r="C23" s="9" t="n"/>
      <c r="D23" s="9" t="n"/>
      <c r="E23" s="9" t="n"/>
      <c r="F23" s="8" t="n"/>
      <c r="G23" s="19">
        <f>IF(B23="","",WORKDAY(B23,3))</f>
        <v/>
      </c>
      <c r="H23" s="3" t="n"/>
      <c r="I23" s="12">
        <f>IF(B23="","",IF(H23="","Belum dikirim",IF(H23&lt;=G23,"Tepat","Terlambat")))</f>
        <v/>
      </c>
      <c r="J23" s="20">
        <f>IF(AND(H23&lt;&gt;"",H23&gt;G23),NETWORKDAYS(G23+1,H23),0)</f>
        <v/>
      </c>
    </row>
    <row r="24">
      <c r="A24" s="13" t="n">
        <v>18</v>
      </c>
      <c r="B24" s="3" t="n"/>
      <c r="C24" s="9" t="n"/>
      <c r="D24" s="9" t="n"/>
      <c r="E24" s="9" t="n"/>
      <c r="F24" s="8" t="n"/>
      <c r="G24" s="19">
        <f>IF(B24="","",WORKDAY(B24,3))</f>
        <v/>
      </c>
      <c r="H24" s="3" t="n"/>
      <c r="I24" s="12">
        <f>IF(B24="","",IF(H24="","Belum dikirim",IF(H24&lt;=G24,"Tepat","Terlambat")))</f>
        <v/>
      </c>
      <c r="J24" s="20">
        <f>IF(AND(H24&lt;&gt;"",H24&gt;G24),NETWORKDAYS(G24+1,H24),0)</f>
        <v/>
      </c>
    </row>
    <row r="25">
      <c r="A25" s="7" t="n">
        <v>19</v>
      </c>
      <c r="B25" s="3" t="n"/>
      <c r="C25" s="9" t="n"/>
      <c r="D25" s="9" t="n"/>
      <c r="E25" s="9" t="n"/>
      <c r="F25" s="8" t="n"/>
      <c r="G25" s="19">
        <f>IF(B25="","",WORKDAY(B25,3))</f>
        <v/>
      </c>
      <c r="H25" s="3" t="n"/>
      <c r="I25" s="12">
        <f>IF(B25="","",IF(H25="","Belum dikirim",IF(H25&lt;=G25,"Tepat","Terlambat")))</f>
        <v/>
      </c>
      <c r="J25" s="20">
        <f>IF(AND(H25&lt;&gt;"",H25&gt;G25),NETWORKDAYS(G25+1,H25),0)</f>
        <v/>
      </c>
    </row>
    <row r="26">
      <c r="A26" s="13" t="n">
        <v>20</v>
      </c>
      <c r="B26" s="3" t="n"/>
      <c r="C26" s="9" t="n"/>
      <c r="D26" s="9" t="n"/>
      <c r="E26" s="9" t="n"/>
      <c r="F26" s="8" t="n"/>
      <c r="G26" s="19">
        <f>IF(B26="","",WORKDAY(B26,3))</f>
        <v/>
      </c>
      <c r="H26" s="3" t="n"/>
      <c r="I26" s="12">
        <f>IF(B26="","",IF(H26="","Belum dikirim",IF(H26&lt;=G26,"Tepat","Terlambat")))</f>
        <v/>
      </c>
      <c r="J26" s="20">
        <f>IF(AND(H26&lt;&gt;"",H26&gt;G26),NETWORKDAYS(G26+1,H26),0)</f>
        <v/>
      </c>
    </row>
    <row r="28" ht="22" customHeight="1">
      <c r="A28" s="5" t="inlineStr">
        <is>
          <t>Ringkasan</t>
        </is>
      </c>
    </row>
    <row r="29">
      <c r="A29" s="4" t="inlineStr">
        <is>
          <t>Pelunasan tercatat</t>
        </is>
      </c>
      <c r="D29" s="16">
        <f>COUNTA(B7:B26)</f>
        <v/>
      </c>
    </row>
    <row r="30">
      <c r="A30" s="4" t="inlineStr">
        <is>
          <t>Tepat waktu</t>
        </is>
      </c>
      <c r="D30" s="16">
        <f>COUNTIF(I7:I26,"Tepat")</f>
        <v/>
      </c>
    </row>
    <row r="31">
      <c r="A31" s="4" t="inlineStr">
        <is>
          <t>Terlambat</t>
        </is>
      </c>
      <c r="D31" s="16">
        <f>COUNTIF(I7:I26,"Terlambat")</f>
        <v/>
      </c>
    </row>
    <row r="32">
      <c r="A32" s="4" t="inlineStr">
        <is>
          <t>Belum dikirim</t>
        </is>
      </c>
      <c r="D32" s="16">
        <f>COUNTIF(I7:I26,"Belum dikirim")</f>
        <v/>
      </c>
    </row>
    <row r="33">
      <c r="A33" s="4" t="inlineStr">
        <is>
          <t>Total hari kerja terlambat</t>
        </is>
      </c>
      <c r="D33" s="16">
        <f>SUM(J7:J26)</f>
        <v/>
      </c>
    </row>
    <row r="35">
      <c r="A35" s="2" t="inlineStr">
        <is>
          <t>Cara membaca</t>
        </is>
      </c>
    </row>
    <row r="36">
      <c r="A36" s="4" t="inlineStr">
        <is>
          <t>Batas H+3 dihitung dengan WORKDAY: Sabtu dan Minggu dilewati, hari libur nasional belum.</t>
        </is>
      </c>
    </row>
    <row r="37">
      <c r="A37" s="4" t="inlineStr">
        <is>
          <t>Segmen F03 sampai F06 tidak memakai mekanisme H+3; perubahannya lewat laporan bulanan.</t>
        </is>
      </c>
    </row>
    <row r="38">
      <c r="A38" s="4" t="inlineStr">
        <is>
          <t>Status yang dikirim lewat H+3 harus konsisten dengan laporan bulanan berikutnya.</t>
        </is>
      </c>
    </row>
  </sheetData>
  <mergeCells count="3">
    <mergeCell ref="A1:J1"/>
    <mergeCell ref="A28:J28"/>
    <mergeCell ref="A5:J5"/>
  </mergeCells>
  <dataValidations count="2">
    <dataValidation sqref="E7:E26" showDropDown="0" showInputMessage="0" showErrorMessage="0" allowBlank="1" type="list">
      <formula1>"Lunas,Lunas karena pengambilalihan agunan,Lunas melalui penyelesaian pengadilan,Lunas dengan diskon,Lunas sesuai kebijakan pemerintah,Dialihkan ke Pelapor lain,Dialihkan ke Non-Pelapor"</formula1>
    </dataValidation>
    <dataValidation sqref="F7:F26" showDropDown="0" showInputMessage="0" showErrorMessage="0" allowBlank="1" type="list">
      <formula1>"F01,F02"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2026-10-23T01:04:05Z</dcterms:created>
  <dcterms:modified xmlns:dcterms="http://purl.org/dc/terms/" xmlns:xsi="http://www.w3.org/2001/XMLSchema-instance" xsi:type="dcterms:W3CDTF">2026-10-23T01:04:05Z</dcterms:modified>
</cp:coreProperties>
</file>