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Neraca &amp; Laba Rugi" sheetId="2" state="visible" r:id="rId2"/>
    <sheet xmlns:r="http://schemas.openxmlformats.org/officeDocument/2006/relationships" name="Modal Tertimbang" sheetId="3" state="visible" r:id="rId3"/>
    <sheet xmlns:r="http://schemas.openxmlformats.org/officeDocument/2006/relationships" name="ATMR" sheetId="4" state="visible" r:id="rId4"/>
    <sheet xmlns:r="http://schemas.openxmlformats.org/officeDocument/2006/relationships" name="Kertas Kerja C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FFFFFFFF"/>
      <sz val="16"/>
    </font>
    <font>
      <name val="Calibri"/>
      <i val="1"/>
      <color rgb="FF64748B"/>
      <sz val="10.5"/>
    </font>
    <font>
      <name val="Calibri"/>
      <color rgb="FF475569"/>
      <sz val="10.5"/>
    </font>
    <font>
      <name val="Calibri"/>
      <color rgb="FF64748B"/>
      <sz val="9.5"/>
    </font>
    <font>
      <name val="Calibri"/>
      <b val="1"/>
      <color rgb="FFFFFFFF"/>
      <sz val="11.5"/>
    </font>
    <font>
      <name val="Calibri"/>
      <b val="1"/>
      <color rgb="FF002045"/>
      <sz val="10.5"/>
    </font>
    <font>
      <name val="Calibri"/>
      <b val="1"/>
      <color rgb="FFB45309"/>
      <sz val="10"/>
    </font>
    <font>
      <name val="Calibri"/>
      <color rgb="FFB45309"/>
      <sz val="9.5"/>
    </font>
  </fonts>
  <fills count="9">
    <fill>
      <patternFill/>
    </fill>
    <fill>
      <patternFill patternType="gray125"/>
    </fill>
    <fill>
      <patternFill patternType="solid">
        <fgColor rgb="FF002045"/>
      </patternFill>
    </fill>
    <fill>
      <patternFill patternType="solid">
        <fgColor rgb="FFF7FAFC"/>
      </patternFill>
    </fill>
    <fill>
      <patternFill patternType="solid">
        <fgColor rgb="FF13696A"/>
      </patternFill>
    </fill>
    <fill>
      <patternFill patternType="solid">
        <fgColor rgb="FFF8FAFC"/>
      </patternFill>
    </fill>
    <fill>
      <patternFill patternType="solid">
        <fgColor rgb="FFFFF7E6"/>
      </patternFill>
    </fill>
    <fill>
      <patternFill patternType="solid">
        <fgColor rgb="FFF0FAFA"/>
      </patternFill>
    </fill>
    <fill>
      <patternFill patternType="solid">
        <fgColor rgb="FFFFF7ED"/>
      </patternFill>
    </fill>
  </fills>
  <borders count="4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border>
      <left style="thin">
        <color rgb="FFF0C36D"/>
      </left>
      <right style="thin">
        <color rgb="FFF0C36D"/>
      </right>
      <top style="thin">
        <color rgb="FFF0C36D"/>
      </top>
      <bottom style="thin">
        <color rgb="FFF0C36D"/>
      </bottom>
    </border>
    <border>
      <left style="thin">
        <color rgb="FFE2E8F0"/>
      </left>
      <right style="thin">
        <color rgb="FFE2E8F0"/>
      </right>
      <top style="double">
        <color rgb="FF002045"/>
      </top>
      <bottom style="double">
        <color rgb="FF002045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0" fontId="4" fillId="3" borderId="0" applyAlignment="1" pivotButton="0" quotePrefix="0" xfId="0">
      <alignment vertical="center" wrapText="1" indent="1"/>
    </xf>
    <xf numFmtId="0" fontId="5" fillId="4" borderId="0" applyAlignment="1" pivotButton="0" quotePrefix="0" xfId="0">
      <alignment vertical="center" indent="1"/>
    </xf>
    <xf numFmtId="0" fontId="6" fillId="5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6" fillId="6" borderId="2" applyAlignment="1" pivotButton="0" quotePrefix="0" xfId="0">
      <alignment horizontal="right" vertical="center"/>
    </xf>
    <xf numFmtId="0" fontId="6" fillId="0" borderId="3" pivotButton="0" quotePrefix="0" xfId="0"/>
    <xf numFmtId="3" fontId="6" fillId="7" borderId="3" applyAlignment="1" pivotButton="0" quotePrefix="0" xfId="0">
      <alignment horizontal="right" vertical="center"/>
    </xf>
    <xf numFmtId="3" fontId="6" fillId="7" borderId="1" applyAlignment="1" pivotButton="0" quotePrefix="0" xfId="0">
      <alignment horizontal="right" vertical="center"/>
    </xf>
    <xf numFmtId="0" fontId="4" fillId="0" borderId="1" pivotButton="0" quotePrefix="0" xfId="0"/>
    <xf numFmtId="3" fontId="7" fillId="8" borderId="1" applyAlignment="1" pivotButton="0" quotePrefix="0" xfId="0">
      <alignment horizontal="right" vertical="center"/>
    </xf>
    <xf numFmtId="0" fontId="4" fillId="0" borderId="0" pivotButton="0" quotePrefix="0" xfId="0"/>
    <xf numFmtId="3" fontId="3" fillId="0" borderId="1" applyAlignment="1" pivotButton="0" quotePrefix="0" xfId="0">
      <alignment horizontal="right" vertical="center"/>
    </xf>
    <xf numFmtId="9" fontId="6" fillId="6" borderId="2" applyAlignment="1" pivotButton="0" quotePrefix="0" xfId="0">
      <alignment horizontal="right" vertical="center"/>
    </xf>
    <xf numFmtId="10" fontId="6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2" fontId="6" fillId="0" borderId="1" applyAlignment="1" pivotButton="0" quotePrefix="0" xfId="0">
      <alignment horizontal="center" vertical="center"/>
    </xf>
    <xf numFmtId="0" fontId="6" fillId="0" borderId="1" pivotButton="0" quotePrefix="0" xfId="0"/>
    <xf numFmtId="10" fontId="6" fillId="7" borderId="1" applyAlignment="1" pivotButton="0" quotePrefix="0" xfId="0">
      <alignment horizontal="right" vertical="center"/>
    </xf>
    <xf numFmtId="2" fontId="6" fillId="7" borderId="1" applyAlignment="1" pivotButton="0" quotePrefix="0" xfId="0">
      <alignment horizontal="center" vertical="center"/>
    </xf>
    <xf numFmtId="0" fontId="3" fillId="0" borderId="3" pivotButton="0" quotePrefix="0" xfId="0"/>
    <xf numFmtId="2" fontId="6" fillId="7" borderId="3" applyAlignment="1" pivotButton="0" quotePrefix="0" xfId="0">
      <alignment horizontal="center" vertical="center"/>
    </xf>
    <xf numFmtId="0" fontId="4" fillId="0" borderId="3" pivotButton="0" quotePrefix="0" xfId="0"/>
    <xf numFmtId="0" fontId="8" fillId="8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1" t="inlineStr">
        <is>
          <t>Template Hitung CAR Koperasi Simpan Pinjam</t>
        </is>
      </c>
    </row>
    <row r="2" ht="18" customHeight="1">
      <c r="A2" s="2" t="inlineStr">
        <is>
          <t>Sesuai Peraturan Deputi No. 06/Per/Dep.6/IV/2016 — aspek permodalan, tiga rasio dengan bobot 6 + 6 + 3</t>
        </is>
      </c>
    </row>
    <row r="4">
      <c r="A4" s="3" t="inlineStr">
        <is>
          <t>1. Isi lembar NERACA &amp; LABA RUGI (sel kuning). Ganti data contoh KSP Sumber Rejeki dengan neraca koperasi Anda pada tanggal yang sama.</t>
        </is>
      </c>
    </row>
    <row r="5">
      <c r="A5" s="3" t="inlineStr">
        <is>
          <t>2. Lembar MODAL TERTIMBANG dan ATMR menarik angka dari neraca secara otomatis. Kolom BOBOT (kuning) boleh diedit mengikuti skema</t>
        </is>
      </c>
    </row>
    <row r="6">
      <c r="A6" s="3" t="inlineStr">
        <is>
          <t xml:space="preserve">     yang dipakai Dinas pelaksana — pola praktik umum: aktiva 0/20/50/70/100%; modal 100%, kuasi modal 50%.</t>
        </is>
      </c>
    </row>
    <row r="7">
      <c r="A7" s="3" t="inlineStr">
        <is>
          <t>3. Lembar KERTAS KERJA CAR menghitung tiga rasio permodalan, memetakan ke band skor Perdep 06/2016, dan menjumlah skor (maks 15).</t>
        </is>
      </c>
    </row>
    <row r="8">
      <c r="A8" s="3" t="inlineStr">
        <is>
          <t>4. Catatan penting: naskah peraturan TIDAK memuat tabel bobot risiko. Bekukan skema yang dipakai, dokumentasikan sumbernya,</t>
        </is>
      </c>
    </row>
    <row r="9">
      <c r="A9" s="3" t="inlineStr">
        <is>
          <t xml:space="preserve">     dan gunakan skema yang sama pada setiap periode agar angka bisa dibandingkan.</t>
        </is>
      </c>
    </row>
    <row r="10">
      <c r="A10" s="3" t="inlineStr">
        <is>
          <t>5. Pinjaman yang diberikan dihitung NOMINAL BRUTO per kelas kolektibilitas (tanpa potong PPAP). "Pinjaman berisiko" = kurang lancar</t>
        </is>
      </c>
    </row>
    <row r="11">
      <c r="A11" s="3" t="inlineStr">
        <is>
          <t xml:space="preserve">     + diragukan + macet (Perdep tidak mengenal golongan "dalam perhatian khusus").</t>
        </is>
      </c>
    </row>
    <row r="13" ht="44" customHeight="1">
      <c r="A13" s="4" t="inlineStr">
        <is>
          <t>Sumber rumus band: Tabel 1 (rasio modal sendiri/total aset, puncak skor di 41-60%), Tabel 2 (modal sendiri/pinjaman berisiko), Tabel 3 (kecukupan modal sendiri: &lt;4 = 0; 4-6 = 50; 6-8 = 75; &gt;8 = 100).</t>
        </is>
      </c>
    </row>
  </sheetData>
  <mergeCells count="3">
    <mergeCell ref="A2:E2"/>
    <mergeCell ref="A1:E1"/>
    <mergeCell ref="A13:E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4" customWidth="1" min="3" max="3"/>
    <col width="30" customWidth="1" min="4" max="4"/>
  </cols>
  <sheetData>
    <row r="1" ht="30" customHeight="1">
      <c r="A1" s="1" t="inlineStr">
        <is>
          <t>Neraca &amp; Perhitungan Hasil Usaha — KSP Sumber Rejeki</t>
        </is>
      </c>
    </row>
    <row r="2" ht="18" customHeight="1">
      <c r="A2" s="2" t="inlineStr">
        <is>
          <t>Sel kuning = input. Posisi 31 Desember 2025 (angka ilustrasi artikel).</t>
        </is>
      </c>
    </row>
    <row r="4" ht="22" customHeight="1">
      <c r="A4" s="5" t="inlineStr">
        <is>
          <t>AKTIVA</t>
        </is>
      </c>
    </row>
    <row r="5" ht="26" customHeight="1">
      <c r="A5" s="6" t="inlineStr">
        <is>
          <t>Komponen</t>
        </is>
      </c>
      <c r="B5" s="6" t="inlineStr">
        <is>
          <t>Rp (31 Des 2025)</t>
        </is>
      </c>
    </row>
    <row r="6">
      <c r="A6" s="7" t="inlineStr">
        <is>
          <t>Kas</t>
        </is>
      </c>
      <c r="B6" s="8" t="n">
        <v>60000000</v>
      </c>
    </row>
    <row r="7">
      <c r="A7" s="7" t="inlineStr">
        <is>
          <t>Bank (giro &amp; tabungan)</t>
        </is>
      </c>
      <c r="B7" s="8" t="n">
        <v>1240000000</v>
      </c>
    </row>
    <row r="8">
      <c r="A8" s="7" t="inlineStr">
        <is>
          <t>Simpanan berjangka pada koperasi lain</t>
        </is>
      </c>
      <c r="B8" s="8" t="n">
        <v>300000000</v>
      </c>
    </row>
    <row r="9">
      <c r="A9" s="7" t="inlineStr">
        <is>
          <t>Surat berharga</t>
        </is>
      </c>
      <c r="B9" s="8" t="n">
        <v>400000000</v>
      </c>
    </row>
    <row r="10">
      <c r="A10" s="7" t="inlineStr">
        <is>
          <t>Pinjaman diberikan — lancar, anggota</t>
        </is>
      </c>
      <c r="B10" s="8" t="n">
        <v>6800000000</v>
      </c>
    </row>
    <row r="11">
      <c r="A11" s="7" t="inlineStr">
        <is>
          <t>Pinjaman diberikan — lancar, calon anggota</t>
        </is>
      </c>
      <c r="B11" s="8" t="n">
        <v>450000000</v>
      </c>
    </row>
    <row r="12">
      <c r="A12" s="7" t="inlineStr">
        <is>
          <t>Pinjaman diberikan — kurang lancar</t>
        </is>
      </c>
      <c r="B12" s="8" t="n">
        <v>350000000</v>
      </c>
    </row>
    <row r="13">
      <c r="A13" s="7" t="inlineStr">
        <is>
          <t>Pinjaman diberikan — diragukan</t>
        </is>
      </c>
      <c r="B13" s="8" t="n">
        <v>150000000</v>
      </c>
    </row>
    <row r="14">
      <c r="A14" s="7" t="inlineStr">
        <is>
          <t>Pinjaman diberikan — macet</t>
        </is>
      </c>
      <c r="B14" s="8" t="n">
        <v>90000000</v>
      </c>
    </row>
    <row r="15">
      <c r="A15" s="7" t="inlineStr">
        <is>
          <t>Pendapatan masih harus diterima</t>
        </is>
      </c>
      <c r="B15" s="8" t="n">
        <v>160000000</v>
      </c>
    </row>
    <row r="16">
      <c r="A16" s="7" t="inlineStr">
        <is>
          <t>Aktiva lancar lainnya</t>
        </is>
      </c>
      <c r="B16" s="8" t="n">
        <v>100000000</v>
      </c>
    </row>
    <row r="17">
      <c r="A17" s="7" t="inlineStr">
        <is>
          <t>Aktiva tetap (nilai buku bersih)</t>
        </is>
      </c>
      <c r="B17" s="8" t="n">
        <v>1100000000</v>
      </c>
    </row>
    <row r="18">
      <c r="A18" s="9" t="inlineStr">
        <is>
          <t>TOTAL AKTIVA</t>
        </is>
      </c>
      <c r="B18" s="10">
        <f>SUM(B6:B17)</f>
        <v/>
      </c>
    </row>
    <row r="20" ht="22" customHeight="1">
      <c r="A20" s="5" t="inlineStr">
        <is>
          <t>PASIVA &amp; EKUITAS</t>
        </is>
      </c>
    </row>
    <row r="21">
      <c r="A21" s="7" t="inlineStr">
        <is>
          <t>Simpanan pokok</t>
        </is>
      </c>
      <c r="B21" s="8" t="n">
        <v>480000000</v>
      </c>
    </row>
    <row r="22">
      <c r="A22" s="7" t="inlineStr">
        <is>
          <t>Simpanan wajib</t>
        </is>
      </c>
      <c r="B22" s="8" t="n">
        <v>2040000000</v>
      </c>
    </row>
    <row r="23">
      <c r="A23" s="7" t="inlineStr">
        <is>
          <t>Simpanan sukarela (kuasi modal)</t>
        </is>
      </c>
      <c r="B23" s="8" t="n">
        <v>1400000000</v>
      </c>
    </row>
    <row r="24">
      <c r="A24" s="7" t="inlineStr">
        <is>
          <t>Simpanan berjangka (kuasi modal)</t>
        </is>
      </c>
      <c r="B24" s="8" t="n">
        <v>3000000000</v>
      </c>
    </row>
    <row r="25">
      <c r="A25" s="7" t="inlineStr">
        <is>
          <t>Beban &amp; utang masih harus dibayar</t>
        </is>
      </c>
      <c r="B25" s="8" t="n">
        <v>380000000</v>
      </c>
    </row>
    <row r="26">
      <c r="A26" s="7" t="inlineStr">
        <is>
          <t>Pinjaman modal kerja (LPDB)</t>
        </is>
      </c>
      <c r="B26" s="8" t="n">
        <v>2000000000</v>
      </c>
    </row>
    <row r="27">
      <c r="A27" s="7" t="inlineStr">
        <is>
          <t>Kewajiban lainnya</t>
        </is>
      </c>
      <c r="B27" s="8" t="n">
        <v>100000000</v>
      </c>
    </row>
    <row r="28">
      <c r="A28" s="7" t="inlineStr">
        <is>
          <t>Dana cadangan umum</t>
        </is>
      </c>
      <c r="B28" s="8" t="n">
        <v>800000000</v>
      </c>
    </row>
    <row r="29">
      <c r="A29" s="7" t="inlineStr">
        <is>
          <t>Modal penyertaan</t>
        </is>
      </c>
      <c r="B29" s="8" t="n">
        <v>400000000</v>
      </c>
    </row>
    <row r="30">
      <c r="A30" s="7" t="inlineStr">
        <is>
          <t>Modal sumbangan (hibah)</t>
        </is>
      </c>
      <c r="B30" s="8" t="n">
        <v>400000000</v>
      </c>
    </row>
    <row r="31">
      <c r="A31" s="7" t="inlineStr">
        <is>
          <t>SHU tahun berjalan (neto, belum dibagi)</t>
        </is>
      </c>
      <c r="B31" s="11">
        <f>B45</f>
        <v/>
      </c>
    </row>
    <row r="32">
      <c r="A32" s="9" t="inlineStr">
        <is>
          <t>TOTAL PASIVA &amp; EKUITAS</t>
        </is>
      </c>
      <c r="B32" s="10">
        <f>SUM(B21:B31)</f>
        <v/>
      </c>
    </row>
    <row r="33">
      <c r="A33" s="12" t="inlineStr">
        <is>
          <t>Selisih aktiva - pasiva (harus 0)</t>
        </is>
      </c>
      <c r="B33" s="13">
        <f>B18-B32</f>
        <v/>
      </c>
    </row>
    <row r="35" ht="22" customHeight="1">
      <c r="A35" s="5" t="inlineStr">
        <is>
          <t>PERHITUNGAN HASIL USAHA — TAHUN BUKU 2025</t>
        </is>
      </c>
    </row>
    <row r="36">
      <c r="A36" s="7" t="inlineStr">
        <is>
          <t>Pendapatan bunga pinjaman</t>
        </is>
      </c>
      <c r="B36" s="8" t="n">
        <v>1265000000</v>
      </c>
    </row>
    <row r="37">
      <c r="A37" s="7" t="inlineStr">
        <is>
          <t>Pendapatan fee &amp; provisi</t>
        </is>
      </c>
      <c r="B37" s="8" t="n">
        <v>75000000</v>
      </c>
    </row>
    <row r="38">
      <c r="A38" s="7" t="inlineStr">
        <is>
          <t>Hasil penempatan &amp; pendapatan operasional lain</t>
        </is>
      </c>
      <c r="B38" s="8" t="n">
        <v>80000000</v>
      </c>
    </row>
    <row r="39">
      <c r="A39" s="7" t="inlineStr">
        <is>
          <t>Bunga simpanan &amp; pinjaman yang diberikan</t>
        </is>
      </c>
      <c r="B39" s="8" t="n">
        <v>560000000</v>
      </c>
    </row>
    <row r="40">
      <c r="A40" s="7" t="inlineStr">
        <is>
          <t>Gaji &amp; honorarium</t>
        </is>
      </c>
      <c r="B40" s="8" t="n">
        <v>340000000</v>
      </c>
    </row>
    <row r="41">
      <c r="A41" s="7" t="inlineStr">
        <is>
          <t>Beban operasional &amp; administrasi umum</t>
        </is>
      </c>
      <c r="B41" s="8" t="n">
        <v>190000000</v>
      </c>
    </row>
    <row r="42">
      <c r="A42" s="7" t="inlineStr">
        <is>
          <t>Penyusutan aktiva tetap</t>
        </is>
      </c>
      <c r="B42" s="8" t="n">
        <v>60000000</v>
      </c>
    </row>
    <row r="43">
      <c r="A43" s="7" t="inlineStr">
        <is>
          <t>Pembentukan PPAP (neto)</t>
        </is>
      </c>
      <c r="B43" s="8" t="n">
        <v>20000000</v>
      </c>
    </row>
    <row r="44">
      <c r="A44" s="7" t="inlineStr">
        <is>
          <t>Pajak penghasilan final</t>
        </is>
      </c>
      <c r="B44" s="8" t="n">
        <v>50000000</v>
      </c>
    </row>
    <row r="45">
      <c r="A45" s="9" t="inlineStr">
        <is>
          <t>SHU NETO TAHUN BERJALAN</t>
        </is>
      </c>
      <c r="B45" s="10">
        <f>(B36+B37+B38)-(B39+B40+B41+B42+B43+B44)</f>
        <v/>
      </c>
      <c r="D45" s="14" t="inlineStr">
        <is>
          <t>→ mengalir ke baris SHU di ekuitas</t>
        </is>
      </c>
    </row>
  </sheetData>
  <mergeCells count="5">
    <mergeCell ref="A4:B4"/>
    <mergeCell ref="A1:D1"/>
    <mergeCell ref="A20:B20"/>
    <mergeCell ref="A35:D35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10" customWidth="1" min="3" max="3"/>
    <col width="20" customWidth="1" min="4" max="4"/>
  </cols>
  <sheetData>
    <row r="1" ht="30" customHeight="1">
      <c r="A1" s="1" t="inlineStr">
        <is>
          <t>Langkah 2 — Modal Sendiri Tertimbang</t>
        </is>
      </c>
    </row>
    <row r="2" ht="18" customHeight="1">
      <c r="A2" s="2" t="inlineStr">
        <is>
          <t>Bobot (kuning) ikuti skema Dinas. Pola praktik: modal inti 100%, kuasi modal 50%.</t>
        </is>
      </c>
    </row>
    <row r="4" ht="26" customHeight="1">
      <c r="A4" s="6" t="inlineStr">
        <is>
          <t>Komponen modal</t>
        </is>
      </c>
      <c r="B4" s="6" t="inlineStr">
        <is>
          <t>Nilai buku (Rp)</t>
        </is>
      </c>
      <c r="C4" s="6" t="inlineStr">
        <is>
          <t>Bobot</t>
        </is>
      </c>
      <c r="D4" s="6" t="inlineStr">
        <is>
          <t>Nilai tertimbang (Rp)</t>
        </is>
      </c>
    </row>
    <row r="5">
      <c r="A5" s="7" t="inlineStr">
        <is>
          <t>Simpanan pokok</t>
        </is>
      </c>
      <c r="B5" s="15">
        <f>'Neraca &amp; Laba Rugi'!B21</f>
        <v/>
      </c>
      <c r="C5" s="16" t="n">
        <v>1</v>
      </c>
      <c r="D5" s="15">
        <f>B5*C5</f>
        <v/>
      </c>
    </row>
    <row r="6">
      <c r="A6" s="7" t="inlineStr">
        <is>
          <t>Simpanan wajib</t>
        </is>
      </c>
      <c r="B6" s="15">
        <f>'Neraca &amp; Laba Rugi'!B22</f>
        <v/>
      </c>
      <c r="C6" s="16" t="n">
        <v>1</v>
      </c>
      <c r="D6" s="15">
        <f>B6*C6</f>
        <v/>
      </c>
    </row>
    <row r="7">
      <c r="A7" s="7" t="inlineStr">
        <is>
          <t>Dana cadangan umum</t>
        </is>
      </c>
      <c r="B7" s="15">
        <f>'Neraca &amp; Laba Rugi'!B28</f>
        <v/>
      </c>
      <c r="C7" s="16" t="n">
        <v>1</v>
      </c>
      <c r="D7" s="15">
        <f>B7*C7</f>
        <v/>
      </c>
    </row>
    <row r="8">
      <c r="A8" s="7" t="inlineStr">
        <is>
          <t>Modal penyertaan</t>
        </is>
      </c>
      <c r="B8" s="15">
        <f>'Neraca &amp; Laba Rugi'!B29</f>
        <v/>
      </c>
      <c r="C8" s="16" t="n">
        <v>1</v>
      </c>
      <c r="D8" s="15">
        <f>B8*C8</f>
        <v/>
      </c>
    </row>
    <row r="9">
      <c r="A9" s="7" t="inlineStr">
        <is>
          <t>Modal sumbangan (hibah)</t>
        </is>
      </c>
      <c r="B9" s="15">
        <f>'Neraca &amp; Laba Rugi'!B30</f>
        <v/>
      </c>
      <c r="C9" s="16" t="n">
        <v>1</v>
      </c>
      <c r="D9" s="15">
        <f>B9*C9</f>
        <v/>
      </c>
    </row>
    <row r="10">
      <c r="A10" s="7" t="inlineStr">
        <is>
          <t>SHU tahun berjalan belum dibagi</t>
        </is>
      </c>
      <c r="B10" s="15">
        <f>'Neraca &amp; Laba Rugi'!B31</f>
        <v/>
      </c>
      <c r="C10" s="16" t="n">
        <v>0.5</v>
      </c>
      <c r="D10" s="15">
        <f>B10*C10</f>
        <v/>
      </c>
    </row>
    <row r="11">
      <c r="A11" s="7" t="inlineStr">
        <is>
          <t>Simpanan sukarela (kuasi modal)</t>
        </is>
      </c>
      <c r="B11" s="15">
        <f>'Neraca &amp; Laba Rugi'!B23</f>
        <v/>
      </c>
      <c r="C11" s="16" t="n">
        <v>0.5</v>
      </c>
      <c r="D11" s="15">
        <f>B11*C11</f>
        <v/>
      </c>
    </row>
    <row r="12">
      <c r="A12" s="7" t="inlineStr">
        <is>
          <t>Simpanan berjangka (kuasi modal)</t>
        </is>
      </c>
      <c r="B12" s="15">
        <f>'Neraca &amp; Laba Rugi'!B24</f>
        <v/>
      </c>
      <c r="C12" s="16" t="n">
        <v>0.5</v>
      </c>
      <c r="D12" s="15">
        <f>B12*C12</f>
        <v/>
      </c>
    </row>
    <row r="13">
      <c r="A13" s="9" t="inlineStr">
        <is>
          <t>MODAL SENDIRI TERTIMBANG</t>
        </is>
      </c>
      <c r="B13" s="10">
        <f>SUM(B5:B12)</f>
        <v/>
      </c>
      <c r="D13" s="10">
        <f>SUM(D5:D12)</f>
        <v/>
      </c>
    </row>
    <row r="15" ht="40" customHeight="1">
      <c r="A15" s="4" t="inlineStr">
        <is>
          <t>Modal sendiri (kolom B) = komponen ekuitas menurut SAK Koperasi (Permenkop 2/2024). Tiga baris terakhir (simpanan sukarela, berjangka, dan SHU) adalah liabilitas/ekuitas muda yang dinilai 50% sebagai kuasi modal pada skema praktik umum — nol-kan bobotnya bila Dinas memakai skema konservatif (modal inti saja).</t>
        </is>
      </c>
    </row>
  </sheetData>
  <mergeCells count="3">
    <mergeCell ref="A1:D1"/>
    <mergeCell ref="A2:D2"/>
    <mergeCell ref="A15:D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10" customWidth="1" min="3" max="3"/>
    <col width="20" customWidth="1" min="4" max="4"/>
  </cols>
  <sheetData>
    <row r="1" ht="30" customHeight="1">
      <c r="A1" s="1" t="inlineStr">
        <is>
          <t>Langkah 3 — Aktiva Tertimbang Menurut Risiko</t>
        </is>
      </c>
    </row>
    <row r="2" ht="18" customHeight="1">
      <c r="A2" s="2" t="inlineStr">
        <is>
          <t>Nominal BRUTO per kelas (tanpa potong PPAP). Bobot (kuning) ikuti skema Dinas.</t>
        </is>
      </c>
    </row>
    <row r="4" ht="26" customHeight="1">
      <c r="A4" s="6" t="inlineStr">
        <is>
          <t>Komponen aktiva</t>
        </is>
      </c>
      <c r="B4" s="6" t="inlineStr">
        <is>
          <t>Nilai buku (Rp)</t>
        </is>
      </c>
      <c r="C4" s="6" t="inlineStr">
        <is>
          <t>Bobot risiko</t>
        </is>
      </c>
      <c r="D4" s="6" t="inlineStr">
        <is>
          <t>ATMR (Rp)</t>
        </is>
      </c>
    </row>
    <row r="5">
      <c r="A5" s="7" t="inlineStr">
        <is>
          <t>Kas</t>
        </is>
      </c>
      <c r="B5" s="15">
        <f>'Neraca &amp; Laba Rugi'!B6</f>
        <v/>
      </c>
      <c r="C5" s="16" t="n">
        <v>0</v>
      </c>
      <c r="D5" s="15">
        <f>B5*C5</f>
        <v/>
      </c>
    </row>
    <row r="6">
      <c r="A6" s="7" t="inlineStr">
        <is>
          <t>Bank (giro &amp; tabungan)</t>
        </is>
      </c>
      <c r="B6" s="15">
        <f>'Neraca &amp; Laba Rugi'!B7</f>
        <v/>
      </c>
      <c r="C6" s="16" t="n">
        <v>0</v>
      </c>
      <c r="D6" s="15">
        <f>B6*C6</f>
        <v/>
      </c>
    </row>
    <row r="7">
      <c r="A7" s="7" t="inlineStr">
        <is>
          <t>Simpanan berjangka pada koperasi lain</t>
        </is>
      </c>
      <c r="B7" s="15">
        <f>'Neraca &amp; Laba Rugi'!B8</f>
        <v/>
      </c>
      <c r="C7" s="16" t="n">
        <v>0.2</v>
      </c>
      <c r="D7" s="15">
        <f>B7*C7</f>
        <v/>
      </c>
    </row>
    <row r="8">
      <c r="A8" s="7" t="inlineStr">
        <is>
          <t>Surat berharga</t>
        </is>
      </c>
      <c r="B8" s="15">
        <f>'Neraca &amp; Laba Rugi'!B9</f>
        <v/>
      </c>
      <c r="C8" s="16" t="n">
        <v>0.5</v>
      </c>
      <c r="D8" s="15">
        <f>B8*C8</f>
        <v/>
      </c>
    </row>
    <row r="9">
      <c r="A9" s="7" t="inlineStr">
        <is>
          <t>Pinjaman diberikan — lancar, anggota</t>
        </is>
      </c>
      <c r="B9" s="15">
        <f>'Neraca &amp; Laba Rugi'!B10</f>
        <v/>
      </c>
      <c r="C9" s="16" t="n">
        <v>1</v>
      </c>
      <c r="D9" s="15">
        <f>B9*C9</f>
        <v/>
      </c>
    </row>
    <row r="10">
      <c r="A10" s="7" t="inlineStr">
        <is>
          <t>Pinjaman diberikan — lancar, calon anggota</t>
        </is>
      </c>
      <c r="B10" s="15">
        <f>'Neraca &amp; Laba Rugi'!B11</f>
        <v/>
      </c>
      <c r="C10" s="16" t="n">
        <v>1</v>
      </c>
      <c r="D10" s="15">
        <f>B10*C10</f>
        <v/>
      </c>
    </row>
    <row r="11">
      <c r="A11" s="7" t="inlineStr">
        <is>
          <t>Pinjaman diberikan — kurang lancar</t>
        </is>
      </c>
      <c r="B11" s="15">
        <f>'Neraca &amp; Laba Rugi'!B12</f>
        <v/>
      </c>
      <c r="C11" s="16" t="n">
        <v>1</v>
      </c>
      <c r="D11" s="15">
        <f>B11*C11</f>
        <v/>
      </c>
    </row>
    <row r="12">
      <c r="A12" s="7" t="inlineStr">
        <is>
          <t>Pinjaman diberikan — diragukan</t>
        </is>
      </c>
      <c r="B12" s="15">
        <f>'Neraca &amp; Laba Rugi'!B13</f>
        <v/>
      </c>
      <c r="C12" s="16" t="n">
        <v>1</v>
      </c>
      <c r="D12" s="15">
        <f>B12*C12</f>
        <v/>
      </c>
    </row>
    <row r="13">
      <c r="A13" s="7" t="inlineStr">
        <is>
          <t>Pinjaman diberikan — macet</t>
        </is>
      </c>
      <c r="B13" s="15">
        <f>'Neraca &amp; Laba Rugi'!B14</f>
        <v/>
      </c>
      <c r="C13" s="16" t="n">
        <v>1</v>
      </c>
      <c r="D13" s="15">
        <f>B13*C13</f>
        <v/>
      </c>
    </row>
    <row r="14">
      <c r="A14" s="7" t="inlineStr">
        <is>
          <t>Pendapatan masih harus diterima</t>
        </is>
      </c>
      <c r="B14" s="15">
        <f>'Neraca &amp; Laba Rugi'!B15</f>
        <v/>
      </c>
      <c r="C14" s="16" t="n">
        <v>0.5</v>
      </c>
      <c r="D14" s="15">
        <f>B14*C14</f>
        <v/>
      </c>
    </row>
    <row r="15">
      <c r="A15" s="7" t="inlineStr">
        <is>
          <t>Aktiva lancar lainnya</t>
        </is>
      </c>
      <c r="B15" s="15">
        <f>'Neraca &amp; Laba Rugi'!B16</f>
        <v/>
      </c>
      <c r="C15" s="16" t="n">
        <v>0.7</v>
      </c>
      <c r="D15" s="15">
        <f>B15*C15</f>
        <v/>
      </c>
    </row>
    <row r="16">
      <c r="A16" s="7" t="inlineStr">
        <is>
          <t>Aktiva tetap (nilai buku bersih)</t>
        </is>
      </c>
      <c r="B16" s="15">
        <f>'Neraca &amp; Laba Rugi'!B17</f>
        <v/>
      </c>
      <c r="C16" s="16" t="n">
        <v>0.7</v>
      </c>
      <c r="D16" s="15">
        <f>B16*C16</f>
        <v/>
      </c>
    </row>
    <row r="17">
      <c r="A17" s="9" t="inlineStr">
        <is>
          <t>TOTAL ATMR</t>
        </is>
      </c>
      <c r="B17" s="10">
        <f>SUM(B5:B16)</f>
        <v/>
      </c>
      <c r="D17" s="10">
        <f>SUM(D5:D16)</f>
        <v/>
      </c>
    </row>
    <row r="19">
      <c r="A19" s="4" t="inlineStr">
        <is>
          <t>Pinjaman berisiko (kurang lancar + diragukan + macet) diambil dari tiga baris golongan di atas — dipakai rasio 1.b.</t>
        </is>
      </c>
    </row>
  </sheetData>
  <mergeCells count="3">
    <mergeCell ref="A1:D1"/>
    <mergeCell ref="A19:D19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2" customWidth="1" min="3" max="3"/>
    <col width="12" customWidth="1" min="4" max="4"/>
    <col width="10" customWidth="1" min="5" max="5"/>
    <col width="8" customWidth="1" min="6" max="6"/>
    <col width="10" customWidth="1" min="7" max="7"/>
  </cols>
  <sheetData>
    <row r="1" ht="30" customHeight="1">
      <c r="A1" s="1" t="inlineStr">
        <is>
          <t>Langkah 4 — Kertas Kerja Aspek Permodalan</t>
        </is>
      </c>
    </row>
    <row r="2" ht="18" customHeight="1">
      <c r="A2" s="2" t="inlineStr">
        <is>
          <t>Band skor mengikuti Tabel 1-3 Lampiran I Perdep 06/2016. Maksimum skor aspek: 15.</t>
        </is>
      </c>
    </row>
    <row r="4" ht="26" customHeight="1">
      <c r="A4" s="6" t="inlineStr">
        <is>
          <t>Rasio</t>
        </is>
      </c>
      <c r="B4" s="6" t="inlineStr">
        <is>
          <t>Pembilang ÷ penyebut</t>
        </is>
      </c>
      <c r="C4" s="6" t="inlineStr">
        <is>
          <t>Rasio</t>
        </is>
      </c>
      <c r="D4" s="6" t="inlineStr">
        <is>
          <t>Nilai</t>
        </is>
      </c>
      <c r="E4" s="6" t="inlineStr">
        <is>
          <t>Bobot</t>
        </is>
      </c>
      <c r="F4" s="6" t="inlineStr">
        <is>
          <t>Skor</t>
        </is>
      </c>
      <c r="G4" s="6" t="inlineStr">
        <is>
          <t>Catatan</t>
        </is>
      </c>
    </row>
    <row r="5">
      <c r="A5" s="7" t="inlineStr">
        <is>
          <t>1.a  Modal sendiri / total aset</t>
        </is>
      </c>
      <c r="B5" s="15">
        <f>SUM('Modal Tertimbang'!B5:B10)</f>
        <v/>
      </c>
      <c r="C5" s="17">
        <f>SUM('Modal Tertimbang'!B5:B10)/'Neraca &amp; Laba Rugi'!B18</f>
        <v/>
      </c>
      <c r="D5" s="18">
        <f>IF(C5&lt;=0,0,IF(C5&lt;=0.2,25,IF(C5&lt;=0.4,50,IF(C5&lt;=0.6,100,IF(C5&lt;=0.8,50,25)))))</f>
        <v/>
      </c>
      <c r="E5" s="19" t="n">
        <v>6</v>
      </c>
      <c r="F5" s="20">
        <f>D5*E5/100</f>
        <v/>
      </c>
      <c r="G5" s="12" t="inlineStr">
        <is>
          <t>puncak 41-60%</t>
        </is>
      </c>
    </row>
    <row r="6">
      <c r="A6" s="7" t="inlineStr">
        <is>
          <t>1.b  Modal sendiri / pinjaman berisiko</t>
        </is>
      </c>
      <c r="B6" s="15">
        <f>'ATMR'!B11+'ATMR'!B12+'ATMR'!B13</f>
        <v/>
      </c>
      <c r="C6" s="17">
        <f>MIN(1,SUM('Modal Tertimbang'!B5:B10)/('ATMR'!B11+'ATMR'!B12+'ATMR'!B13))</f>
        <v/>
      </c>
      <c r="D6" s="18">
        <f>IF(C6&lt;=0,0,CEILING(C6,0.1)*100)</f>
        <v/>
      </c>
      <c r="E6" s="19" t="n">
        <v>6</v>
      </c>
      <c r="F6" s="20">
        <f>D6*E6/100</f>
        <v/>
      </c>
      <c r="G6" s="12" t="inlineStr">
        <is>
          <t>KL+D+M; maks 100</t>
        </is>
      </c>
    </row>
    <row r="7">
      <c r="A7" s="21" t="inlineStr">
        <is>
          <t>1.c  Kecukupan modal sendiri (CAR)</t>
        </is>
      </c>
      <c r="B7" s="15">
        <f>'Modal Tertimbang'!D13</f>
        <v/>
      </c>
      <c r="C7" s="22">
        <f>'Modal Tertimbang'!D13/'ATMR'!D17</f>
        <v/>
      </c>
      <c r="D7" s="18">
        <f>IF(C7&lt;0.04,0,IF(C7&lt;0.06,50,IF(C7&lt;0.08,75,100)))</f>
        <v/>
      </c>
      <c r="E7" s="19" t="n">
        <v>3</v>
      </c>
      <c r="F7" s="23">
        <f>D7*E7/100</f>
        <v/>
      </c>
      <c r="G7" s="12" t="inlineStr">
        <is>
          <t>&gt;8% = nilai penuh</t>
        </is>
      </c>
    </row>
    <row r="8">
      <c r="A8" s="9" t="inlineStr">
        <is>
          <t>SKOR ASPEK PERMODALAN</t>
        </is>
      </c>
      <c r="B8" s="24" t="inlineStr"/>
      <c r="C8" s="24" t="inlineStr"/>
      <c r="D8" s="24" t="inlineStr"/>
      <c r="E8" s="24" t="inlineStr"/>
      <c r="F8" s="25">
        <f>SUM(F5:F7)</f>
        <v/>
      </c>
      <c r="G8" s="26" t="inlineStr">
        <is>
          <t>dari 15</t>
        </is>
      </c>
    </row>
    <row r="10" ht="56" customHeight="1">
      <c r="A10" s="27" t="inlineStr">
        <is>
          <t>Cara baca: skor penuh rasio 1.c hampir selalu tercapai pada komposisi modal koperasi yang wajar — yang membedakan predikat adalah 1.a dan 1.b. Bila 1.a berada di bawah rentang 21-60%, sumber perbaikannya: dana cadangan dari SHU (putusan RAT), simpanan wajib, atau modal sumbangan/penyertaan — bukan ekspansi lewat simpanan sukarela atau pinjaman.</t>
        </is>
      </c>
    </row>
  </sheetData>
  <mergeCells count="3">
    <mergeCell ref="A2:G2"/>
    <mergeCell ref="A1:G1"/>
    <mergeCell ref="A10:G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2026-10-24T04:25:23Z</dcterms:created>
  <dcterms:modified xmlns:dcterms="http://purl.org/dc/terms/" xmlns:xsi="http://www.w3.org/2001/XMLSchema-instance" xsi:type="dcterms:W3CDTF">2026-10-24T04:25:23Z</dcterms:modified>
</cp:coreProperties>
</file>